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_OBČANSKÉ STAVBY\xxx-2022 - Rozhledna Milíře Vysoká n.Lab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52_OP - Oprava vyhlídk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'352_OP - Oprava vyhlídkov...'!$C$113:$K$130</definedName>
    <definedName name="_xlnm.Print_Area" localSheetId="1">'352_OP - Oprava vyhlídkov...'!$C$4:$J$76,'352_OP - Oprava vyhlídkov...'!$C$82:$J$97,'352_OP - Oprava vyhlídkov...'!$C$103:$J$130</definedName>
    <definedName name="_xlnm.Print_Titles" localSheetId="1">'352_OP - Oprava vyhlídkov...'!$113:$113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J110"/>
  <c r="F110"/>
  <c r="F108"/>
  <c r="E106"/>
  <c r="J89"/>
  <c r="F89"/>
  <c r="F87"/>
  <c r="E85"/>
  <c r="J22"/>
  <c r="E22"/>
  <c r="J111"/>
  <c r="J21"/>
  <c r="J16"/>
  <c r="E16"/>
  <c r="F90"/>
  <c r="J15"/>
  <c r="J10"/>
  <c r="J108"/>
  <c i="1" r="L90"/>
  <c r="AM90"/>
  <c r="AM89"/>
  <c r="L89"/>
  <c r="AM87"/>
  <c r="L87"/>
  <c r="L85"/>
  <c r="L84"/>
  <c i="2" r="BK125"/>
  <c r="J126"/>
  <c r="J123"/>
  <c r="BK118"/>
  <c r="F34"/>
  <c r="BK123"/>
  <c r="BK116"/>
  <c r="BK130"/>
  <c r="BK126"/>
  <c r="J121"/>
  <c r="J125"/>
  <c r="J120"/>
  <c r="BK128"/>
  <c r="J127"/>
  <c r="BK124"/>
  <c r="J122"/>
  <c r="J117"/>
  <c r="J32"/>
  <c r="F33"/>
  <c r="F32"/>
  <c r="J116"/>
  <c r="J130"/>
  <c i="1" r="AS94"/>
  <c i="2" r="BK121"/>
  <c r="BK120"/>
  <c r="J124"/>
  <c r="J119"/>
  <c r="J118"/>
  <c r="J128"/>
  <c r="BK127"/>
  <c r="BK122"/>
  <c r="BK117"/>
  <c r="BK119"/>
  <c r="F35"/>
  <c l="1" r="BK115"/>
  <c r="J115"/>
  <c r="J95"/>
  <c r="R115"/>
  <c r="R114"/>
  <c r="P115"/>
  <c r="P114"/>
  <c i="1" r="AU95"/>
  <c i="2" r="T115"/>
  <c r="T114"/>
  <c r="BK129"/>
  <c r="J129"/>
  <c r="J96"/>
  <c r="J87"/>
  <c r="BE130"/>
  <c r="BE128"/>
  <c r="J90"/>
  <c r="F111"/>
  <c r="BE116"/>
  <c r="BE117"/>
  <c r="BE118"/>
  <c r="BE119"/>
  <c r="BE121"/>
  <c r="BE122"/>
  <c r="BE123"/>
  <c i="1" r="AW95"/>
  <c i="2" r="BE120"/>
  <c r="BE124"/>
  <c r="BE125"/>
  <c r="BE126"/>
  <c r="BE127"/>
  <c i="1" r="BA95"/>
  <c r="BB95"/>
  <c r="BC95"/>
  <c r="BD95"/>
  <c r="AU94"/>
  <c r="BC94"/>
  <c r="W32"/>
  <c r="BD94"/>
  <c r="W33"/>
  <c r="BA94"/>
  <c r="W30"/>
  <c r="BB94"/>
  <c r="AX94"/>
  <c i="2" l="1" r="BK114"/>
  <c r="J114"/>
  <c r="J94"/>
  <c i="1" r="AY94"/>
  <c i="2" r="F31"/>
  <c i="1" r="AZ95"/>
  <c r="AZ94"/>
  <c r="AV94"/>
  <c r="AK29"/>
  <c r="AW94"/>
  <c r="AK30"/>
  <c r="W31"/>
  <c i="2" r="J31"/>
  <c i="1" r="AV95"/>
  <c r="AT95"/>
  <c i="2" l="1" r="J28"/>
  <c i="1" r="AG95"/>
  <c r="AG94"/>
  <c r="AK26"/>
  <c r="AK35"/>
  <c r="W29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<sst xmlns="http://schemas.openxmlformats.org/spreadsheetml/2006/main">
  <si>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</si>
  <si>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</si>
  <si>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</si>
  <si>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</si>
  <si>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</si>
  <si>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{86a73068-88fb-4962-82d1-97c5e205137e}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</si>
  <si>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</si>
  <si>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</si>
  <si>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</si>
  <si>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</si>
  <si>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</si>
  <si>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</si>
  <si>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</si>
  <si>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</si>
  <si>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352_OP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</si>
  <si>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</si>
  <si>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</si>
  <si>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vyhlídkové věže na Milíři</t>
  </si>
  <si>
    <t>KSO:</t>
  </si>
  <si>
    <t>CC-CZ:</t>
  </si>
  <si>
    <t>Místo:</t>
  </si>
  <si>
    <t>Vysoká nad Labem</t>
  </si>
  <si>
    <t>Datum:</t>
  </si>
  <si>
    <t>10. 3. 2022</t>
  </si>
  <si>
    <t>Zadavatel:</t>
  </si>
  <si>
    <t>IČ:</t>
  </si>
  <si>
    <t>00269786</t>
  </si>
  <si>
    <t xml:space="preserve">Vysoká nad Labem 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</si>
  <si>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</si>
  <si>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</si>
  <si>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</si>
  <si>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</si>
  <si>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</si>
  <si>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</si>
  <si>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</si>
  <si>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</si>
  <si>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</si>
  <si>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 xml:space="preserve"> </t>
  </si>
  <si>
    <t>Poznámka:</t>
  </si>
  <si>
    <t xml:space="preserve">Poznámka:_x000d_
Přesný rozsah prací bude stanoven po podrobném průzkumu konstrukce._x000d_
Do všech cen je třeba zahrnout příplatek za výškové práce. Součástí prací je i výrobní dokumentace, lešení a montážní technika.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</si>
  <si>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</si>
  <si>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</si>
  <si>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</si>
  <si>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</si>
  <si>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</si>
  <si>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</si>
  <si>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</si>
  <si>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</si>
  <si>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</si>
  <si>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</si>
  <si>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</si>
  <si>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</si>
  <si>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</si>
  <si>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</si>
  <si>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</si>
  <si>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</si>
  <si>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</si>
  <si>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</si>
  <si>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</si>
  <si>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</si>
  <si>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</si>
  <si>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</si>
  <si>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</si>
  <si>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</si>
  <si>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</si>
  <si>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</si>
  <si>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</si>
  <si>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</si>
  <si>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</si>
  <si>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</si>
  <si>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</si>
  <si>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</si>
  <si>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</si>
  <si>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</si>
  <si>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</si>
  <si>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</si>
  <si>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</si>
  <si>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</si>
  <si>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</si>
  <si>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</si>
  <si>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</si>
  <si>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</si>
  <si>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</si>
  <si>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</si>
  <si>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</si>
  <si>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</si>
  <si>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</si>
  <si>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</si>
  <si>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</si>
  <si>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Poznámka: Přesný rozsah prací bude stanoven po podrobném průzkumu konstrukce. Do všech cen je třeba zahrnout příplatek za výškové práce. Součástí prací je i výrobní dokumentace, lešení a montážní technika.  </t>
  </si>
  <si>
    <t>REKAPITULACE ČLENĚNÍ SOUPISU PRACÍ</t>
  </si>
  <si>
    <t>Kód dílu - Popis</t>
  </si>
  <si>
    <t>Cena celkem [CZK]</t>
  </si>
  <si>
    <t>Náklady ze soupisu prací</t>
  </si>
  <si>
    <t>-1</t>
  </si>
  <si>
    <t>D1 - Stavební a montážní práce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</si>
  <si>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</si>
  <si>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</si>
  <si>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</si>
  <si>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</si>
  <si>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</si>
  <si>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</si>
  <si>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</si>
  <si>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</si>
  <si>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</si>
  <si>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</si>
  <si>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</si>
  <si>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</si>
  <si>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</si>
  <si>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</si>
  <si>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</si>
  <si>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Stavební a montážní práce</t>
  </si>
  <si>
    <t>ROZPOCET</t>
  </si>
  <si>
    <t>K</t>
  </si>
  <si>
    <t>X01</t>
  </si>
  <si>
    <t xml:space="preserve">Průzkum a prověření kvality  dřevěných prvků vyhlídkové věže</t>
  </si>
  <si>
    <t>soub</t>
  </si>
  <si>
    <t>1024</t>
  </si>
  <si>
    <t>-221593297</t>
  </si>
  <si>
    <t>X02</t>
  </si>
  <si>
    <t xml:space="preserve">Kontrola všech spojů a styků a jejich údržba </t>
  </si>
  <si>
    <t>1860311179</t>
  </si>
  <si>
    <t>3</t>
  </si>
  <si>
    <t>X03</t>
  </si>
  <si>
    <t xml:space="preserve">Ocelové styčníky vč. žiletek pro kotvení dřevěných dílů a nových ocelových  svislých prvků dle příslušných detailů  (detail B+C, montážní sestava) a vč.spojovacího materiálu - dodávka a montáž_x000d_
Předpokládaná hmotnost:_x000d_
5x3x2x20 kg = 600 kg x 1,15 = 690 kg</t>
  </si>
  <si>
    <t>kpl</t>
  </si>
  <si>
    <t>2068305431</t>
  </si>
  <si>
    <t>4</t>
  </si>
  <si>
    <t>X04</t>
  </si>
  <si>
    <t xml:space="preserve">Ocelové svislé prvky (zajištění kce pro výměnu svislých dřevěných dílů)  -2x ocelová trubka 127x8mm. dl. 6,0m- pro 1 svislý nahrazovaný dřevěný díl -prvek jako podpěrná konstrukce, možnost opakovaného použití - dodávka a montáž_x000d_
Předpokládaná hmotnost 1ks prvku :_x000d_
tr127x8 dl. 2x6m =12 bm x 23,5 = 285 kg ; plechy 20x4 = 80 kg; celkem 365 kg x 1,15 = 420kg</t>
  </si>
  <si>
    <t>-1344251265</t>
  </si>
  <si>
    <t>5</t>
  </si>
  <si>
    <t>X05</t>
  </si>
  <si>
    <t>Demontáž poškozených dřevěných dílů (prvky hlavních svislých nosných částí věže)</t>
  </si>
  <si>
    <t>1591337868</t>
  </si>
  <si>
    <t>6</t>
  </si>
  <si>
    <t>X06</t>
  </si>
  <si>
    <t xml:space="preserve">Dodávka a montáž nových dřevěných dílů BSH pr.400 mm (pvky hlavních svislých nosných částí věže) vč. spojovacího materiálu dle příslušných detailů (B, C, G) a  vč. demontáže dočasného podpěrného ocelového dílu </t>
  </si>
  <si>
    <t>1407530991</t>
  </si>
  <si>
    <t>7</t>
  </si>
  <si>
    <t>X07</t>
  </si>
  <si>
    <t>Povrchová úprava ocelových prvků po provedení montážních prací (zinkované konstrukce poškozené montáží, nové sytčníky , ocelové prvky po svařování,...) vysoce kvalitním nátěrem</t>
  </si>
  <si>
    <t>16</t>
  </si>
  <si>
    <t>-1902692469</t>
  </si>
  <si>
    <t>8</t>
  </si>
  <si>
    <t>X08</t>
  </si>
  <si>
    <t>Ochrana nových spojů pomocí klempířských prvků</t>
  </si>
  <si>
    <t>-1396601823</t>
  </si>
  <si>
    <t>9</t>
  </si>
  <si>
    <t>X09</t>
  </si>
  <si>
    <t>Ochrana stávajících konstrukcí před poškozením nebo znečištěním (zakrývání fólií, geotextilií, OSB deskami,...)</t>
  </si>
  <si>
    <t>-1508421886</t>
  </si>
  <si>
    <t>10</t>
  </si>
  <si>
    <t>X10</t>
  </si>
  <si>
    <t>Likvidace demontovaného materiálu - doprava vč. poplatku za uložení na skládku</t>
  </si>
  <si>
    <t>1348385973</t>
  </si>
  <si>
    <t>11</t>
  </si>
  <si>
    <t>GP1</t>
  </si>
  <si>
    <t>Geodetické práce před zahájením stavebních prací _x000d_
- osazení signalizace na sledované body (odrazné štítky), vytvoření a stabilizace měřické mikrosítě v okolí rozhledny, zaměření stavu „0“ před započetím stavebních prací</t>
  </si>
  <si>
    <t>1721184496</t>
  </si>
  <si>
    <t>12</t>
  </si>
  <si>
    <t>GP2</t>
  </si>
  <si>
    <t xml:space="preserve">Geodetické práce během stavebních prací _x000d_
-  vytýčení, zaměření a zpracování protokolu</t>
  </si>
  <si>
    <t>10938467</t>
  </si>
  <si>
    <t>13</t>
  </si>
  <si>
    <t>GP3</t>
  </si>
  <si>
    <t>Geodetické práce - kontrolní měření v časovém odstupu po dokončení stavebních prací _x000d_
- zaměření a zpracování protokolu o změnách a odchylkách jednotlivých sledovaných bodů</t>
  </si>
  <si>
    <t>-1635485728</t>
  </si>
  <si>
    <t>VRN</t>
  </si>
  <si>
    <t>Vedlejší rozpočtové náklady</t>
  </si>
  <si>
    <t>14</t>
  </si>
  <si>
    <t>032002010</t>
  </si>
  <si>
    <t>Vedlejší a ostatní náklady stavby dle uvážení dodavatele po celou dobu trvání stavby</t>
  </si>
  <si>
    <t>-446846643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</si>
</sst>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32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34</v>
      </c>
      <c r="AO17" s="18"/>
      <c r="AP17" s="18"/>
      <c r="AQ17" s="18"/>
      <c r="AR17" s="16"/>
      <c r="BE17" s="27"/>
      <c r="BS17" s="13" t="s">
        <v>35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60" customHeight="1">
      <c r="B23" s="17"/>
      <c r="C23" s="18"/>
      <c r="D23" s="18"/>
      <c r="E23" s="32" t="s">
        <v>39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44</v>
      </c>
      <c r="E29" s="43"/>
      <c r="F29" s="28" t="s">
        <v>45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46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47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48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49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54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55</v>
      </c>
      <c r="AI60" s="38"/>
      <c r="AJ60" s="38"/>
      <c r="AK60" s="38"/>
      <c r="AL60" s="38"/>
      <c r="AM60" s="60" t="s">
        <v>56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57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58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55</v>
      </c>
      <c r="AI75" s="38"/>
      <c r="AJ75" s="38"/>
      <c r="AK75" s="38"/>
      <c r="AL75" s="38"/>
      <c r="AM75" s="60" t="s">
        <v>56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352_OP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Oprava vyhlídkové věže na Milíři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Vysoká nad Labem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10. 3. 2022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Vysoká nad Labem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>ARCHaPLAN s.r.o.</v>
      </c>
      <c r="AN89" s="67"/>
      <c r="AO89" s="67"/>
      <c r="AP89" s="67"/>
      <c r="AQ89" s="36"/>
      <c r="AR89" s="40"/>
      <c r="AS89" s="77" t="s">
        <v>60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36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61</v>
      </c>
      <c r="D92" s="90"/>
      <c r="E92" s="90"/>
      <c r="F92" s="90"/>
      <c r="G92" s="90"/>
      <c r="H92" s="91"/>
      <c r="I92" s="92" t="s">
        <v>62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63</v>
      </c>
      <c r="AH92" s="90"/>
      <c r="AI92" s="90"/>
      <c r="AJ92" s="90"/>
      <c r="AK92" s="90"/>
      <c r="AL92" s="90"/>
      <c r="AM92" s="90"/>
      <c r="AN92" s="92" t="s">
        <v>64</v>
      </c>
      <c r="AO92" s="90"/>
      <c r="AP92" s="94"/>
      <c r="AQ92" s="95" t="s">
        <v>65</v>
      </c>
      <c r="AR92" s="40"/>
      <c r="AS92" s="96" t="s">
        <v>66</v>
      </c>
      <c r="AT92" s="97" t="s">
        <v>67</v>
      </c>
      <c r="AU92" s="97" t="s">
        <v>68</v>
      </c>
      <c r="AV92" s="97" t="s">
        <v>69</v>
      </c>
      <c r="AW92" s="97" t="s">
        <v>70</v>
      </c>
      <c r="AX92" s="97" t="s">
        <v>71</v>
      </c>
      <c r="AY92" s="97" t="s">
        <v>72</v>
      </c>
      <c r="AZ92" s="97" t="s">
        <v>73</v>
      </c>
      <c r="BA92" s="97" t="s">
        <v>74</v>
      </c>
      <c r="BB92" s="97" t="s">
        <v>75</v>
      </c>
      <c r="BC92" s="97" t="s">
        <v>76</v>
      </c>
      <c r="BD92" s="98" t="s">
        <v>77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78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79</v>
      </c>
      <c r="BT94" s="113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16.5" customHeight="1">
      <c r="A95" s="114" t="s">
        <v>83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'352_OP - Oprava vyhlídkov...'!J28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84</v>
      </c>
      <c r="AR95" s="121"/>
      <c r="AS95" s="122">
        <v>0</v>
      </c>
      <c r="AT95" s="123">
        <f>ROUND(SUM(AV95:AW95),2)</f>
        <v>0</v>
      </c>
      <c r="AU95" s="124">
        <f>'352_OP - Oprava vyhlídkov...'!P114</f>
        <v>0</v>
      </c>
      <c r="AV95" s="123">
        <f>'352_OP - Oprava vyhlídkov...'!J31</f>
        <v>0</v>
      </c>
      <c r="AW95" s="123">
        <f>'352_OP - Oprava vyhlídkov...'!J32</f>
        <v>0</v>
      </c>
      <c r="AX95" s="123">
        <f>'352_OP - Oprava vyhlídkov...'!J33</f>
        <v>0</v>
      </c>
      <c r="AY95" s="123">
        <f>'352_OP - Oprava vyhlídkov...'!J34</f>
        <v>0</v>
      </c>
      <c r="AZ95" s="123">
        <f>'352_OP - Oprava vyhlídkov...'!F31</f>
        <v>0</v>
      </c>
      <c r="BA95" s="123">
        <f>'352_OP - Oprava vyhlídkov...'!F32</f>
        <v>0</v>
      </c>
      <c r="BB95" s="123">
        <f>'352_OP - Oprava vyhlídkov...'!F33</f>
        <v>0</v>
      </c>
      <c r="BC95" s="123">
        <f>'352_OP - Oprava vyhlídkov...'!F34</f>
        <v>0</v>
      </c>
      <c r="BD95" s="125">
        <f>'352_OP - Oprava vyhlídkov...'!F35</f>
        <v>0</v>
      </c>
      <c r="BE95" s="7"/>
      <c r="BT95" s="126" t="s">
        <v>85</v>
      </c>
      <c r="BU95" s="126" t="s">
        <v>86</v>
      </c>
      <c r="BV95" s="126" t="s">
        <v>81</v>
      </c>
      <c r="BW95" s="126" t="s">
        <v>5</v>
      </c>
      <c r="BX95" s="126" t="s">
        <v>82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pikFqb218K5VDbwNKdWSK5iBG2A3xX0P1ukXxcAFVMqO0AOT7CDXIQWsT3l2fgLD6jvvlYXolGfqZxoW74lz9w==" hashValue="MwQn0PtiGniqRfHBXrfUbJ3y5yvoI0DspnDDWPED2WJqEfYG0UE40JLvMmCzOdIS/PcV/GuDtOHT+R9EiNkvU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52_OP - Oprava vyhlídk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87</v>
      </c>
    </row>
    <row r="4" s="1" customFormat="1" ht="24.96" customHeight="1">
      <c r="B4" s="16"/>
      <c r="D4" s="129" t="s">
        <v>88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10. 3. 2022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">
        <v>32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">
        <v>33</v>
      </c>
      <c r="F19" s="34"/>
      <c r="G19" s="34"/>
      <c r="H19" s="34"/>
      <c r="I19" s="131" t="s">
        <v>28</v>
      </c>
      <c r="J19" s="133" t="s">
        <v>34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36</v>
      </c>
      <c r="E21" s="34"/>
      <c r="F21" s="34"/>
      <c r="G21" s="34"/>
      <c r="H21" s="34"/>
      <c r="I21" s="131" t="s">
        <v>25</v>
      </c>
      <c r="J21" s="133" t="str">
        <f>IF('Rekapitulace stavby'!AN19="","",'Rekapitulace stavby'!AN19)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tr">
        <f>IF('Rekapitulace stavby'!E20="","",'Rekapitulace stavby'!E20)</f>
        <v xml:space="preserve"> </v>
      </c>
      <c r="F22" s="34"/>
      <c r="G22" s="34"/>
      <c r="H22" s="34"/>
      <c r="I22" s="131" t="s">
        <v>28</v>
      </c>
      <c r="J22" s="133" t="str">
        <f>IF('Rekapitulace stavby'!AN20="","",'Rekapitulace stavby'!AN20)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38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35.25" customHeight="1">
      <c r="A25" s="135"/>
      <c r="B25" s="136"/>
      <c r="C25" s="135"/>
      <c r="D25" s="135"/>
      <c r="E25" s="137" t="s">
        <v>89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40</v>
      </c>
      <c r="E28" s="34"/>
      <c r="F28" s="34"/>
      <c r="G28" s="34"/>
      <c r="H28" s="34"/>
      <c r="I28" s="34"/>
      <c r="J28" s="141">
        <f>ROUND(J114,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42</v>
      </c>
      <c r="G30" s="34"/>
      <c r="H30" s="34"/>
      <c r="I30" s="142" t="s">
        <v>41</v>
      </c>
      <c r="J30" s="142" t="s">
        <v>43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44</v>
      </c>
      <c r="E31" s="131" t="s">
        <v>45</v>
      </c>
      <c r="F31" s="144">
        <f>ROUND((SUM(BE114:BE130)),  2)</f>
        <v>0</v>
      </c>
      <c r="G31" s="34"/>
      <c r="H31" s="34"/>
      <c r="I31" s="145">
        <v>0.20999999999999999</v>
      </c>
      <c r="J31" s="144">
        <f>ROUND(((SUM(BE114:BE130))*I31),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46</v>
      </c>
      <c r="F32" s="144">
        <f>ROUND((SUM(BF114:BF130)),  2)</f>
        <v>0</v>
      </c>
      <c r="G32" s="34"/>
      <c r="H32" s="34"/>
      <c r="I32" s="145">
        <v>0.14999999999999999</v>
      </c>
      <c r="J32" s="144">
        <f>ROUND(((SUM(BF114:BF130))*I32),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47</v>
      </c>
      <c r="F33" s="144">
        <f>ROUND((SUM(BG114:BG130)),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48</v>
      </c>
      <c r="F34" s="144">
        <f>ROUND((SUM(BH114:BH130)),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49</v>
      </c>
      <c r="F35" s="144">
        <f>ROUND((SUM(BI114:BI130)),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50</v>
      </c>
      <c r="E37" s="148"/>
      <c r="F37" s="148"/>
      <c r="G37" s="149" t="s">
        <v>51</v>
      </c>
      <c r="H37" s="150" t="s">
        <v>52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90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72" t="str">
        <f>E7</f>
        <v>Oprava vyhlídkové věže na Milíři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6"/>
      <c r="E87" s="36"/>
      <c r="F87" s="23" t="str">
        <f>F10</f>
        <v>Vysoká nad Labem</v>
      </c>
      <c r="G87" s="36"/>
      <c r="H87" s="36"/>
      <c r="I87" s="28" t="s">
        <v>22</v>
      </c>
      <c r="J87" s="75" t="str">
        <f>IF(J10="","",J10)</f>
        <v>10. 3. 2022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 xml:space="preserve">Vysoká nad Labem </v>
      </c>
      <c r="G89" s="36"/>
      <c r="H89" s="36"/>
      <c r="I89" s="28" t="s">
        <v>31</v>
      </c>
      <c r="J89" s="32" t="str">
        <f>E19</f>
        <v>ARCHaPLAN s.r.o.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36</v>
      </c>
      <c r="J90" s="32" t="str">
        <f>E22</f>
        <v xml:space="preserve"> 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64" t="s">
        <v>91</v>
      </c>
      <c r="D92" s="165"/>
      <c r="E92" s="165"/>
      <c r="F92" s="165"/>
      <c r="G92" s="165"/>
      <c r="H92" s="165"/>
      <c r="I92" s="165"/>
      <c r="J92" s="166" t="s">
        <v>92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67" t="s">
        <v>93</v>
      </c>
      <c r="D94" s="36"/>
      <c r="E94" s="36"/>
      <c r="F94" s="36"/>
      <c r="G94" s="36"/>
      <c r="H94" s="36"/>
      <c r="I94" s="36"/>
      <c r="J94" s="106">
        <f>J114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94</v>
      </c>
    </row>
    <row r="95" s="9" customFormat="1" ht="24.96" customHeight="1">
      <c r="A95" s="9"/>
      <c r="B95" s="168"/>
      <c r="C95" s="169"/>
      <c r="D95" s="170" t="s">
        <v>95</v>
      </c>
      <c r="E95" s="171"/>
      <c r="F95" s="171"/>
      <c r="G95" s="171"/>
      <c r="H95" s="171"/>
      <c r="I95" s="171"/>
      <c r="J95" s="172">
        <f>J115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68"/>
      <c r="C96" s="169"/>
      <c r="D96" s="170" t="s">
        <v>96</v>
      </c>
      <c r="E96" s="171"/>
      <c r="F96" s="171"/>
      <c r="G96" s="171"/>
      <c r="H96" s="171"/>
      <c r="I96" s="171"/>
      <c r="J96" s="172">
        <f>J129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2" customFormat="1" ht="21.84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="2" customFormat="1" ht="6.96" customHeight="1">
      <c r="A102" s="3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4.96" customHeight="1">
      <c r="A103" s="34"/>
      <c r="B103" s="35"/>
      <c r="C103" s="19" t="s">
        <v>97</v>
      </c>
      <c r="D103" s="36"/>
      <c r="E103" s="36"/>
      <c r="F103" s="36"/>
      <c r="G103" s="36"/>
      <c r="H103" s="36"/>
      <c r="I103" s="36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2" customHeight="1">
      <c r="A105" s="34"/>
      <c r="B105" s="35"/>
      <c r="C105" s="28" t="s">
        <v>16</v>
      </c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6.5" customHeight="1">
      <c r="A106" s="34"/>
      <c r="B106" s="35"/>
      <c r="C106" s="36"/>
      <c r="D106" s="36"/>
      <c r="E106" s="72" t="str">
        <f>E7</f>
        <v>Oprava vyhlídkové věže na Milíři</v>
      </c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20</v>
      </c>
      <c r="D108" s="36"/>
      <c r="E108" s="36"/>
      <c r="F108" s="23" t="str">
        <f>F10</f>
        <v>Vysoká nad Labem</v>
      </c>
      <c r="G108" s="36"/>
      <c r="H108" s="36"/>
      <c r="I108" s="28" t="s">
        <v>22</v>
      </c>
      <c r="J108" s="75" t="str">
        <f>IF(J10="","",J10)</f>
        <v>10. 3. 2022</v>
      </c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5.15" customHeight="1">
      <c r="A110" s="34"/>
      <c r="B110" s="35"/>
      <c r="C110" s="28" t="s">
        <v>24</v>
      </c>
      <c r="D110" s="36"/>
      <c r="E110" s="36"/>
      <c r="F110" s="23" t="str">
        <f>E13</f>
        <v xml:space="preserve">Vysoká nad Labem </v>
      </c>
      <c r="G110" s="36"/>
      <c r="H110" s="36"/>
      <c r="I110" s="28" t="s">
        <v>31</v>
      </c>
      <c r="J110" s="32" t="str">
        <f>E19</f>
        <v>ARCHaPLAN s.r.o.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5.15" customHeight="1">
      <c r="A111" s="34"/>
      <c r="B111" s="35"/>
      <c r="C111" s="28" t="s">
        <v>29</v>
      </c>
      <c r="D111" s="36"/>
      <c r="E111" s="36"/>
      <c r="F111" s="23" t="str">
        <f>IF(E16="","",E16)</f>
        <v>Vyplň údaj</v>
      </c>
      <c r="G111" s="36"/>
      <c r="H111" s="36"/>
      <c r="I111" s="28" t="s">
        <v>36</v>
      </c>
      <c r="J111" s="32" t="str">
        <f>E22</f>
        <v xml:space="preserve"> 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0.32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0" customFormat="1" ht="29.28" customHeight="1">
      <c r="A113" s="174"/>
      <c r="B113" s="175"/>
      <c r="C113" s="176" t="s">
        <v>98</v>
      </c>
      <c r="D113" s="177" t="s">
        <v>65</v>
      </c>
      <c r="E113" s="177" t="s">
        <v>61</v>
      </c>
      <c r="F113" s="177" t="s">
        <v>62</v>
      </c>
      <c r="G113" s="177" t="s">
        <v>99</v>
      </c>
      <c r="H113" s="177" t="s">
        <v>100</v>
      </c>
      <c r="I113" s="177" t="s">
        <v>101</v>
      </c>
      <c r="J113" s="178" t="s">
        <v>92</v>
      </c>
      <c r="K113" s="179" t="s">
        <v>102</v>
      </c>
      <c r="L113" s="180"/>
      <c r="M113" s="96" t="s">
        <v>1</v>
      </c>
      <c r="N113" s="97" t="s">
        <v>44</v>
      </c>
      <c r="O113" s="97" t="s">
        <v>103</v>
      </c>
      <c r="P113" s="97" t="s">
        <v>104</v>
      </c>
      <c r="Q113" s="97" t="s">
        <v>105</v>
      </c>
      <c r="R113" s="97" t="s">
        <v>106</v>
      </c>
      <c r="S113" s="97" t="s">
        <v>107</v>
      </c>
      <c r="T113" s="98" t="s">
        <v>108</v>
      </c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</row>
    <row r="114" s="2" customFormat="1" ht="22.8" customHeight="1">
      <c r="A114" s="34"/>
      <c r="B114" s="35"/>
      <c r="C114" s="103" t="s">
        <v>109</v>
      </c>
      <c r="D114" s="36"/>
      <c r="E114" s="36"/>
      <c r="F114" s="36"/>
      <c r="G114" s="36"/>
      <c r="H114" s="36"/>
      <c r="I114" s="36"/>
      <c r="J114" s="181">
        <f>BK114</f>
        <v>0</v>
      </c>
      <c r="K114" s="36"/>
      <c r="L114" s="40"/>
      <c r="M114" s="99"/>
      <c r="N114" s="182"/>
      <c r="O114" s="100"/>
      <c r="P114" s="183">
        <f>P115+P129</f>
        <v>0</v>
      </c>
      <c r="Q114" s="100"/>
      <c r="R114" s="183">
        <f>R115+R129</f>
        <v>0.00025000000000000001</v>
      </c>
      <c r="S114" s="100"/>
      <c r="T114" s="184">
        <f>T115+T129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3" t="s">
        <v>79</v>
      </c>
      <c r="AU114" s="13" t="s">
        <v>94</v>
      </c>
      <c r="BK114" s="185">
        <f>BK115+BK129</f>
        <v>0</v>
      </c>
    </row>
    <row r="115" s="11" customFormat="1" ht="25.92" customHeight="1">
      <c r="A115" s="11"/>
      <c r="B115" s="186"/>
      <c r="C115" s="187"/>
      <c r="D115" s="188" t="s">
        <v>79</v>
      </c>
      <c r="E115" s="189" t="s">
        <v>110</v>
      </c>
      <c r="F115" s="189" t="s">
        <v>111</v>
      </c>
      <c r="G115" s="187"/>
      <c r="H115" s="187"/>
      <c r="I115" s="190"/>
      <c r="J115" s="191">
        <f>BK115</f>
        <v>0</v>
      </c>
      <c r="K115" s="187"/>
      <c r="L115" s="192"/>
      <c r="M115" s="193"/>
      <c r="N115" s="194"/>
      <c r="O115" s="194"/>
      <c r="P115" s="195">
        <f>SUM(P116:P128)</f>
        <v>0</v>
      </c>
      <c r="Q115" s="194"/>
      <c r="R115" s="195">
        <f>SUM(R116:R128)</f>
        <v>0.00025000000000000001</v>
      </c>
      <c r="S115" s="194"/>
      <c r="T115" s="196">
        <f>SUM(T116:T128)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7" t="s">
        <v>85</v>
      </c>
      <c r="AT115" s="198" t="s">
        <v>79</v>
      </c>
      <c r="AU115" s="198" t="s">
        <v>80</v>
      </c>
      <c r="AY115" s="197" t="s">
        <v>112</v>
      </c>
      <c r="BK115" s="199">
        <f>SUM(BK116:BK128)</f>
        <v>0</v>
      </c>
    </row>
    <row r="116" s="2" customFormat="1" ht="24.15" customHeight="1">
      <c r="A116" s="34"/>
      <c r="B116" s="35"/>
      <c r="C116" s="200" t="s">
        <v>85</v>
      </c>
      <c r="D116" s="200" t="s">
        <v>113</v>
      </c>
      <c r="E116" s="201" t="s">
        <v>114</v>
      </c>
      <c r="F116" s="202" t="s">
        <v>115</v>
      </c>
      <c r="G116" s="203" t="s">
        <v>116</v>
      </c>
      <c r="H116" s="204">
        <v>1</v>
      </c>
      <c r="I116" s="205"/>
      <c r="J116" s="206">
        <f>ROUND(I116*H116,2)</f>
        <v>0</v>
      </c>
      <c r="K116" s="207"/>
      <c r="L116" s="40"/>
      <c r="M116" s="208" t="s">
        <v>1</v>
      </c>
      <c r="N116" s="209" t="s">
        <v>45</v>
      </c>
      <c r="O116" s="87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2" t="s">
        <v>117</v>
      </c>
      <c r="AT116" s="212" t="s">
        <v>113</v>
      </c>
      <c r="AU116" s="212" t="s">
        <v>85</v>
      </c>
      <c r="AY116" s="13" t="s">
        <v>112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3" t="s">
        <v>85</v>
      </c>
      <c r="BK116" s="213">
        <f>ROUND(I116*H116,2)</f>
        <v>0</v>
      </c>
      <c r="BL116" s="13" t="s">
        <v>117</v>
      </c>
      <c r="BM116" s="212" t="s">
        <v>118</v>
      </c>
    </row>
    <row r="117" s="2" customFormat="1" ht="16.5" customHeight="1">
      <c r="A117" s="34"/>
      <c r="B117" s="35"/>
      <c r="C117" s="200" t="s">
        <v>87</v>
      </c>
      <c r="D117" s="200" t="s">
        <v>113</v>
      </c>
      <c r="E117" s="201" t="s">
        <v>119</v>
      </c>
      <c r="F117" s="202" t="s">
        <v>120</v>
      </c>
      <c r="G117" s="203" t="s">
        <v>116</v>
      </c>
      <c r="H117" s="204">
        <v>1</v>
      </c>
      <c r="I117" s="205"/>
      <c r="J117" s="206">
        <f>ROUND(I117*H117,2)</f>
        <v>0</v>
      </c>
      <c r="K117" s="207"/>
      <c r="L117" s="40"/>
      <c r="M117" s="208" t="s">
        <v>1</v>
      </c>
      <c r="N117" s="209" t="s">
        <v>45</v>
      </c>
      <c r="O117" s="87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2" t="s">
        <v>117</v>
      </c>
      <c r="AT117" s="212" t="s">
        <v>113</v>
      </c>
      <c r="AU117" s="212" t="s">
        <v>85</v>
      </c>
      <c r="AY117" s="13" t="s">
        <v>112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3" t="s">
        <v>85</v>
      </c>
      <c r="BK117" s="213">
        <f>ROUND(I117*H117,2)</f>
        <v>0</v>
      </c>
      <c r="BL117" s="13" t="s">
        <v>117</v>
      </c>
      <c r="BM117" s="212" t="s">
        <v>121</v>
      </c>
    </row>
    <row r="118" s="2" customFormat="1" ht="78" customHeight="1">
      <c r="A118" s="34"/>
      <c r="B118" s="35"/>
      <c r="C118" s="200" t="s">
        <v>122</v>
      </c>
      <c r="D118" s="200" t="s">
        <v>113</v>
      </c>
      <c r="E118" s="201" t="s">
        <v>123</v>
      </c>
      <c r="F118" s="202" t="s">
        <v>124</v>
      </c>
      <c r="G118" s="203" t="s">
        <v>125</v>
      </c>
      <c r="H118" s="204">
        <v>1</v>
      </c>
      <c r="I118" s="205"/>
      <c r="J118" s="206">
        <f>ROUND(I118*H118,2)</f>
        <v>0</v>
      </c>
      <c r="K118" s="207"/>
      <c r="L118" s="40"/>
      <c r="M118" s="208" t="s">
        <v>1</v>
      </c>
      <c r="N118" s="209" t="s">
        <v>45</v>
      </c>
      <c r="O118" s="87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2" t="s">
        <v>117</v>
      </c>
      <c r="AT118" s="212" t="s">
        <v>113</v>
      </c>
      <c r="AU118" s="212" t="s">
        <v>85</v>
      </c>
      <c r="AY118" s="13" t="s">
        <v>112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3" t="s">
        <v>85</v>
      </c>
      <c r="BK118" s="213">
        <f>ROUND(I118*H118,2)</f>
        <v>0</v>
      </c>
      <c r="BL118" s="13" t="s">
        <v>117</v>
      </c>
      <c r="BM118" s="212" t="s">
        <v>126</v>
      </c>
    </row>
    <row r="119" s="2" customFormat="1" ht="111.75" customHeight="1">
      <c r="A119" s="34"/>
      <c r="B119" s="35"/>
      <c r="C119" s="200" t="s">
        <v>127</v>
      </c>
      <c r="D119" s="200" t="s">
        <v>113</v>
      </c>
      <c r="E119" s="201" t="s">
        <v>128</v>
      </c>
      <c r="F119" s="202" t="s">
        <v>129</v>
      </c>
      <c r="G119" s="203" t="s">
        <v>125</v>
      </c>
      <c r="H119" s="204">
        <v>1</v>
      </c>
      <c r="I119" s="205"/>
      <c r="J119" s="206">
        <f>ROUND(I119*H119,2)</f>
        <v>0</v>
      </c>
      <c r="K119" s="207"/>
      <c r="L119" s="40"/>
      <c r="M119" s="208" t="s">
        <v>1</v>
      </c>
      <c r="N119" s="209" t="s">
        <v>45</v>
      </c>
      <c r="O119" s="87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2" t="s">
        <v>117</v>
      </c>
      <c r="AT119" s="212" t="s">
        <v>113</v>
      </c>
      <c r="AU119" s="212" t="s">
        <v>85</v>
      </c>
      <c r="AY119" s="13" t="s">
        <v>112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3" t="s">
        <v>85</v>
      </c>
      <c r="BK119" s="213">
        <f>ROUND(I119*H119,2)</f>
        <v>0</v>
      </c>
      <c r="BL119" s="13" t="s">
        <v>117</v>
      </c>
      <c r="BM119" s="212" t="s">
        <v>130</v>
      </c>
    </row>
    <row r="120" s="2" customFormat="1" ht="24.15" customHeight="1">
      <c r="A120" s="34"/>
      <c r="B120" s="35"/>
      <c r="C120" s="200" t="s">
        <v>131</v>
      </c>
      <c r="D120" s="200" t="s">
        <v>113</v>
      </c>
      <c r="E120" s="201" t="s">
        <v>132</v>
      </c>
      <c r="F120" s="202" t="s">
        <v>133</v>
      </c>
      <c r="G120" s="203" t="s">
        <v>116</v>
      </c>
      <c r="H120" s="204">
        <v>6</v>
      </c>
      <c r="I120" s="205"/>
      <c r="J120" s="206">
        <f>ROUND(I120*H120,2)</f>
        <v>0</v>
      </c>
      <c r="K120" s="207"/>
      <c r="L120" s="40"/>
      <c r="M120" s="208" t="s">
        <v>1</v>
      </c>
      <c r="N120" s="209" t="s">
        <v>45</v>
      </c>
      <c r="O120" s="87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2" t="s">
        <v>117</v>
      </c>
      <c r="AT120" s="212" t="s">
        <v>113</v>
      </c>
      <c r="AU120" s="212" t="s">
        <v>85</v>
      </c>
      <c r="AY120" s="13" t="s">
        <v>112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3" t="s">
        <v>85</v>
      </c>
      <c r="BK120" s="213">
        <f>ROUND(I120*H120,2)</f>
        <v>0</v>
      </c>
      <c r="BL120" s="13" t="s">
        <v>117</v>
      </c>
      <c r="BM120" s="212" t="s">
        <v>134</v>
      </c>
    </row>
    <row r="121" s="2" customFormat="1" ht="62.7" customHeight="1">
      <c r="A121" s="34"/>
      <c r="B121" s="35"/>
      <c r="C121" s="200" t="s">
        <v>135</v>
      </c>
      <c r="D121" s="200" t="s">
        <v>113</v>
      </c>
      <c r="E121" s="201" t="s">
        <v>136</v>
      </c>
      <c r="F121" s="202" t="s">
        <v>137</v>
      </c>
      <c r="G121" s="203" t="s">
        <v>116</v>
      </c>
      <c r="H121" s="204">
        <v>6</v>
      </c>
      <c r="I121" s="205"/>
      <c r="J121" s="206">
        <f>ROUND(I121*H121,2)</f>
        <v>0</v>
      </c>
      <c r="K121" s="207"/>
      <c r="L121" s="40"/>
      <c r="M121" s="208" t="s">
        <v>1</v>
      </c>
      <c r="N121" s="209" t="s">
        <v>45</v>
      </c>
      <c r="O121" s="87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2" t="s">
        <v>117</v>
      </c>
      <c r="AT121" s="212" t="s">
        <v>113</v>
      </c>
      <c r="AU121" s="212" t="s">
        <v>85</v>
      </c>
      <c r="AY121" s="13" t="s">
        <v>112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3" t="s">
        <v>85</v>
      </c>
      <c r="BK121" s="213">
        <f>ROUND(I121*H121,2)</f>
        <v>0</v>
      </c>
      <c r="BL121" s="13" t="s">
        <v>117</v>
      </c>
      <c r="BM121" s="212" t="s">
        <v>138</v>
      </c>
    </row>
    <row r="122" s="2" customFormat="1" ht="49.05" customHeight="1">
      <c r="A122" s="34"/>
      <c r="B122" s="35"/>
      <c r="C122" s="200" t="s">
        <v>139</v>
      </c>
      <c r="D122" s="200" t="s">
        <v>113</v>
      </c>
      <c r="E122" s="201" t="s">
        <v>140</v>
      </c>
      <c r="F122" s="202" t="s">
        <v>141</v>
      </c>
      <c r="G122" s="203" t="s">
        <v>125</v>
      </c>
      <c r="H122" s="204">
        <v>1</v>
      </c>
      <c r="I122" s="205"/>
      <c r="J122" s="206">
        <f>ROUND(I122*H122,2)</f>
        <v>0</v>
      </c>
      <c r="K122" s="207"/>
      <c r="L122" s="40"/>
      <c r="M122" s="208" t="s">
        <v>1</v>
      </c>
      <c r="N122" s="209" t="s">
        <v>45</v>
      </c>
      <c r="O122" s="87"/>
      <c r="P122" s="210">
        <f>O122*H122</f>
        <v>0</v>
      </c>
      <c r="Q122" s="210">
        <v>0.00025000000000000001</v>
      </c>
      <c r="R122" s="210">
        <f>Q122*H122</f>
        <v>0.00025000000000000001</v>
      </c>
      <c r="S122" s="210">
        <v>0</v>
      </c>
      <c r="T122" s="21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2" t="s">
        <v>142</v>
      </c>
      <c r="AT122" s="212" t="s">
        <v>113</v>
      </c>
      <c r="AU122" s="212" t="s">
        <v>85</v>
      </c>
      <c r="AY122" s="13" t="s">
        <v>112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3" t="s">
        <v>85</v>
      </c>
      <c r="BK122" s="213">
        <f>ROUND(I122*H122,2)</f>
        <v>0</v>
      </c>
      <c r="BL122" s="13" t="s">
        <v>142</v>
      </c>
      <c r="BM122" s="212" t="s">
        <v>143</v>
      </c>
    </row>
    <row r="123" s="2" customFormat="1" ht="21.75" customHeight="1">
      <c r="A123" s="34"/>
      <c r="B123" s="35"/>
      <c r="C123" s="200" t="s">
        <v>144</v>
      </c>
      <c r="D123" s="200" t="s">
        <v>113</v>
      </c>
      <c r="E123" s="201" t="s">
        <v>145</v>
      </c>
      <c r="F123" s="202" t="s">
        <v>146</v>
      </c>
      <c r="G123" s="203" t="s">
        <v>116</v>
      </c>
      <c r="H123" s="204">
        <v>6</v>
      </c>
      <c r="I123" s="205"/>
      <c r="J123" s="206">
        <f>ROUND(I123*H123,2)</f>
        <v>0</v>
      </c>
      <c r="K123" s="207"/>
      <c r="L123" s="40"/>
      <c r="M123" s="208" t="s">
        <v>1</v>
      </c>
      <c r="N123" s="209" t="s">
        <v>45</v>
      </c>
      <c r="O123" s="87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2" t="s">
        <v>117</v>
      </c>
      <c r="AT123" s="212" t="s">
        <v>113</v>
      </c>
      <c r="AU123" s="212" t="s">
        <v>85</v>
      </c>
      <c r="AY123" s="13" t="s">
        <v>112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3" t="s">
        <v>85</v>
      </c>
      <c r="BK123" s="213">
        <f>ROUND(I123*H123,2)</f>
        <v>0</v>
      </c>
      <c r="BL123" s="13" t="s">
        <v>117</v>
      </c>
      <c r="BM123" s="212" t="s">
        <v>147</v>
      </c>
    </row>
    <row r="124" s="2" customFormat="1" ht="33" customHeight="1">
      <c r="A124" s="34"/>
      <c r="B124" s="35"/>
      <c r="C124" s="200" t="s">
        <v>148</v>
      </c>
      <c r="D124" s="200" t="s">
        <v>113</v>
      </c>
      <c r="E124" s="201" t="s">
        <v>149</v>
      </c>
      <c r="F124" s="202" t="s">
        <v>150</v>
      </c>
      <c r="G124" s="203" t="s">
        <v>125</v>
      </c>
      <c r="H124" s="204">
        <v>1</v>
      </c>
      <c r="I124" s="205"/>
      <c r="J124" s="206">
        <f>ROUND(I124*H124,2)</f>
        <v>0</v>
      </c>
      <c r="K124" s="207"/>
      <c r="L124" s="40"/>
      <c r="M124" s="208" t="s">
        <v>1</v>
      </c>
      <c r="N124" s="209" t="s">
        <v>45</v>
      </c>
      <c r="O124" s="87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2" t="s">
        <v>117</v>
      </c>
      <c r="AT124" s="212" t="s">
        <v>113</v>
      </c>
      <c r="AU124" s="212" t="s">
        <v>85</v>
      </c>
      <c r="AY124" s="13" t="s">
        <v>112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3" t="s">
        <v>85</v>
      </c>
      <c r="BK124" s="213">
        <f>ROUND(I124*H124,2)</f>
        <v>0</v>
      </c>
      <c r="BL124" s="13" t="s">
        <v>117</v>
      </c>
      <c r="BM124" s="212" t="s">
        <v>151</v>
      </c>
    </row>
    <row r="125" s="2" customFormat="1" ht="24.15" customHeight="1">
      <c r="A125" s="34"/>
      <c r="B125" s="35"/>
      <c r="C125" s="200" t="s">
        <v>152</v>
      </c>
      <c r="D125" s="200" t="s">
        <v>113</v>
      </c>
      <c r="E125" s="201" t="s">
        <v>153</v>
      </c>
      <c r="F125" s="202" t="s">
        <v>154</v>
      </c>
      <c r="G125" s="203" t="s">
        <v>125</v>
      </c>
      <c r="H125" s="204">
        <v>1</v>
      </c>
      <c r="I125" s="205"/>
      <c r="J125" s="206">
        <f>ROUND(I125*H125,2)</f>
        <v>0</v>
      </c>
      <c r="K125" s="207"/>
      <c r="L125" s="40"/>
      <c r="M125" s="208" t="s">
        <v>1</v>
      </c>
      <c r="N125" s="209" t="s">
        <v>45</v>
      </c>
      <c r="O125" s="87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2" t="s">
        <v>117</v>
      </c>
      <c r="AT125" s="212" t="s">
        <v>113</v>
      </c>
      <c r="AU125" s="212" t="s">
        <v>85</v>
      </c>
      <c r="AY125" s="13" t="s">
        <v>112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3" t="s">
        <v>85</v>
      </c>
      <c r="BK125" s="213">
        <f>ROUND(I125*H125,2)</f>
        <v>0</v>
      </c>
      <c r="BL125" s="13" t="s">
        <v>117</v>
      </c>
      <c r="BM125" s="212" t="s">
        <v>155</v>
      </c>
    </row>
    <row r="126" s="2" customFormat="1" ht="66.75" customHeight="1">
      <c r="A126" s="34"/>
      <c r="B126" s="35"/>
      <c r="C126" s="200" t="s">
        <v>156</v>
      </c>
      <c r="D126" s="200" t="s">
        <v>113</v>
      </c>
      <c r="E126" s="201" t="s">
        <v>157</v>
      </c>
      <c r="F126" s="202" t="s">
        <v>158</v>
      </c>
      <c r="G126" s="203" t="s">
        <v>125</v>
      </c>
      <c r="H126" s="204">
        <v>1</v>
      </c>
      <c r="I126" s="205"/>
      <c r="J126" s="206">
        <f>ROUND(I126*H126,2)</f>
        <v>0</v>
      </c>
      <c r="K126" s="207"/>
      <c r="L126" s="40"/>
      <c r="M126" s="208" t="s">
        <v>1</v>
      </c>
      <c r="N126" s="209" t="s">
        <v>45</v>
      </c>
      <c r="O126" s="87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2" t="s">
        <v>117</v>
      </c>
      <c r="AT126" s="212" t="s">
        <v>113</v>
      </c>
      <c r="AU126" s="212" t="s">
        <v>85</v>
      </c>
      <c r="AY126" s="13" t="s">
        <v>112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3" t="s">
        <v>85</v>
      </c>
      <c r="BK126" s="213">
        <f>ROUND(I126*H126,2)</f>
        <v>0</v>
      </c>
      <c r="BL126" s="13" t="s">
        <v>117</v>
      </c>
      <c r="BM126" s="212" t="s">
        <v>159</v>
      </c>
    </row>
    <row r="127" s="2" customFormat="1" ht="24.15" customHeight="1">
      <c r="A127" s="34"/>
      <c r="B127" s="35"/>
      <c r="C127" s="200" t="s">
        <v>160</v>
      </c>
      <c r="D127" s="200" t="s">
        <v>113</v>
      </c>
      <c r="E127" s="201" t="s">
        <v>161</v>
      </c>
      <c r="F127" s="202" t="s">
        <v>162</v>
      </c>
      <c r="G127" s="203" t="s">
        <v>125</v>
      </c>
      <c r="H127" s="204">
        <v>1</v>
      </c>
      <c r="I127" s="205"/>
      <c r="J127" s="206">
        <f>ROUND(I127*H127,2)</f>
        <v>0</v>
      </c>
      <c r="K127" s="207"/>
      <c r="L127" s="40"/>
      <c r="M127" s="208" t="s">
        <v>1</v>
      </c>
      <c r="N127" s="209" t="s">
        <v>45</v>
      </c>
      <c r="O127" s="87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2" t="s">
        <v>117</v>
      </c>
      <c r="AT127" s="212" t="s">
        <v>113</v>
      </c>
      <c r="AU127" s="212" t="s">
        <v>85</v>
      </c>
      <c r="AY127" s="13" t="s">
        <v>112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3" t="s">
        <v>85</v>
      </c>
      <c r="BK127" s="213">
        <f>ROUND(I127*H127,2)</f>
        <v>0</v>
      </c>
      <c r="BL127" s="13" t="s">
        <v>117</v>
      </c>
      <c r="BM127" s="212" t="s">
        <v>163</v>
      </c>
    </row>
    <row r="128" s="2" customFormat="1" ht="49.05" customHeight="1">
      <c r="A128" s="34"/>
      <c r="B128" s="35"/>
      <c r="C128" s="200" t="s">
        <v>164</v>
      </c>
      <c r="D128" s="200" t="s">
        <v>113</v>
      </c>
      <c r="E128" s="201" t="s">
        <v>165</v>
      </c>
      <c r="F128" s="202" t="s">
        <v>166</v>
      </c>
      <c r="G128" s="203" t="s">
        <v>125</v>
      </c>
      <c r="H128" s="204">
        <v>1</v>
      </c>
      <c r="I128" s="205"/>
      <c r="J128" s="206">
        <f>ROUND(I128*H128,2)</f>
        <v>0</v>
      </c>
      <c r="K128" s="207"/>
      <c r="L128" s="40"/>
      <c r="M128" s="208" t="s">
        <v>1</v>
      </c>
      <c r="N128" s="209" t="s">
        <v>45</v>
      </c>
      <c r="O128" s="87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2" t="s">
        <v>117</v>
      </c>
      <c r="AT128" s="212" t="s">
        <v>113</v>
      </c>
      <c r="AU128" s="212" t="s">
        <v>85</v>
      </c>
      <c r="AY128" s="13" t="s">
        <v>112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3" t="s">
        <v>85</v>
      </c>
      <c r="BK128" s="213">
        <f>ROUND(I128*H128,2)</f>
        <v>0</v>
      </c>
      <c r="BL128" s="13" t="s">
        <v>117</v>
      </c>
      <c r="BM128" s="212" t="s">
        <v>167</v>
      </c>
    </row>
    <row r="129" s="11" customFormat="1" ht="25.92" customHeight="1">
      <c r="A129" s="11"/>
      <c r="B129" s="186"/>
      <c r="C129" s="187"/>
      <c r="D129" s="188" t="s">
        <v>79</v>
      </c>
      <c r="E129" s="189" t="s">
        <v>168</v>
      </c>
      <c r="F129" s="189" t="s">
        <v>169</v>
      </c>
      <c r="G129" s="187"/>
      <c r="H129" s="187"/>
      <c r="I129" s="190"/>
      <c r="J129" s="191">
        <f>BK129</f>
        <v>0</v>
      </c>
      <c r="K129" s="187"/>
      <c r="L129" s="192"/>
      <c r="M129" s="193"/>
      <c r="N129" s="194"/>
      <c r="O129" s="194"/>
      <c r="P129" s="195">
        <f>P130</f>
        <v>0</v>
      </c>
      <c r="Q129" s="194"/>
      <c r="R129" s="195">
        <f>R130</f>
        <v>0</v>
      </c>
      <c r="S129" s="194"/>
      <c r="T129" s="196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7" t="s">
        <v>131</v>
      </c>
      <c r="AT129" s="198" t="s">
        <v>79</v>
      </c>
      <c r="AU129" s="198" t="s">
        <v>80</v>
      </c>
      <c r="AY129" s="197" t="s">
        <v>112</v>
      </c>
      <c r="BK129" s="199">
        <f>BK130</f>
        <v>0</v>
      </c>
    </row>
    <row r="130" s="2" customFormat="1" ht="24.15" customHeight="1">
      <c r="A130" s="34"/>
      <c r="B130" s="35"/>
      <c r="C130" s="200" t="s">
        <v>170</v>
      </c>
      <c r="D130" s="200" t="s">
        <v>113</v>
      </c>
      <c r="E130" s="201" t="s">
        <v>171</v>
      </c>
      <c r="F130" s="202" t="s">
        <v>172</v>
      </c>
      <c r="G130" s="203" t="s">
        <v>116</v>
      </c>
      <c r="H130" s="204">
        <v>1</v>
      </c>
      <c r="I130" s="205"/>
      <c r="J130" s="206">
        <f>ROUND(I130*H130,2)</f>
        <v>0</v>
      </c>
      <c r="K130" s="207"/>
      <c r="L130" s="40"/>
      <c r="M130" s="214" t="s">
        <v>1</v>
      </c>
      <c r="N130" s="215" t="s">
        <v>45</v>
      </c>
      <c r="O130" s="21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117</v>
      </c>
      <c r="AT130" s="212" t="s">
        <v>113</v>
      </c>
      <c r="AU130" s="212" t="s">
        <v>85</v>
      </c>
      <c r="AY130" s="13" t="s">
        <v>112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3" t="s">
        <v>85</v>
      </c>
      <c r="BK130" s="213">
        <f>ROUND(I130*H130,2)</f>
        <v>0</v>
      </c>
      <c r="BL130" s="13" t="s">
        <v>117</v>
      </c>
      <c r="BM130" s="212" t="s">
        <v>173</v>
      </c>
    </row>
    <row r="131" s="2" customFormat="1" ht="6.96" customHeight="1">
      <c r="A131" s="34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40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sheet="1" autoFilter="0" formatColumns="0" formatRows="0" objects="1" scenarios="1" spinCount="100000" saltValue="N5AelWc8yzsnQxiPhMj3GAdERXPJWdhrNUkMrSoO7TjXq4AH6DmB4hC+SfrajQJn36r/OZYjz/fMffc8Tewnkw==" hashValue="jeW7mjPikO1BYcUUIgm5ZftvWlvPTaipyXw5AFtTRjgwgWZ9FJ69qfQyDWAG0slzACT9XYHj1ygmY7ctxwxjiA==" algorithmName="SHA-512" password="CC35"/>
  <autoFilter ref="C113:K130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DESKTOP-8OVI354\greplova</dc:creator>
  <cp:lastModifiedBy>DESKTOP-8OVI354\greplova</cp:lastModifiedBy>
  <dcterms:created xsi:type="dcterms:W3CDTF">2022-03-11T08:22:59Z</dcterms:created>
  <dcterms:modified xsi:type="dcterms:W3CDTF">2022-03-11T08:23:02Z</dcterms:modified>
</cp:coreProperties>
</file>