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 2022\rozhledna milíř\podklady pro VŘ\VŘ duben\NA WEB A ROZESLÁNO\"/>
    </mc:Choice>
  </mc:AlternateContent>
  <bookViews>
    <workbookView xWindow="0" yWindow="0" windowWidth="25200" windowHeight="11685"/>
  </bookViews>
  <sheets>
    <sheet name="Rekapitulace stavby" sheetId="1" r:id="rId1"/>
    <sheet name="352_OP - Oprava vyhlídkov..." sheetId="2" r:id="rId2"/>
  </sheets>
  <definedNames>
    <definedName name="_xlnm._FilterDatabase" localSheetId="1" hidden="1">'352_OP - Oprava vyhlídkov...'!$C$113:$K$130</definedName>
    <definedName name="_xlnm.Print_Titles" localSheetId="1">'352_OP - Oprava vyhlídkov...'!$113:$113</definedName>
    <definedName name="_xlnm.Print_Titles" localSheetId="0">'Rekapitulace stavby'!$92:$92</definedName>
    <definedName name="_xlnm.Print_Area" localSheetId="1">'352_OP - Oprava vyhlídkov...'!$C$4:$J$76,'352_OP - Oprava vyhlídkov...'!$C$82:$J$97,'352_OP - Oprava vyhlídkov...'!$C$103:$J$130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30" i="2"/>
  <c r="BH130" i="2"/>
  <c r="BG130" i="2"/>
  <c r="BF130" i="2"/>
  <c r="T130" i="2"/>
  <c r="T129" i="2"/>
  <c r="R130" i="2"/>
  <c r="R129" i="2" s="1"/>
  <c r="P130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J111" i="2"/>
  <c r="J110" i="2"/>
  <c r="F110" i="2"/>
  <c r="F108" i="2"/>
  <c r="E106" i="2"/>
  <c r="J90" i="2"/>
  <c r="J89" i="2"/>
  <c r="F89" i="2"/>
  <c r="F87" i="2"/>
  <c r="E85" i="2"/>
  <c r="J16" i="2"/>
  <c r="E16" i="2"/>
  <c r="F111" i="2"/>
  <c r="J15" i="2"/>
  <c r="J10" i="2"/>
  <c r="J108" i="2" s="1"/>
  <c r="L90" i="1"/>
  <c r="AM90" i="1"/>
  <c r="AM89" i="1"/>
  <c r="L89" i="1"/>
  <c r="AM87" i="1"/>
  <c r="L87" i="1"/>
  <c r="L85" i="1"/>
  <c r="L84" i="1"/>
  <c r="J126" i="2"/>
  <c r="J130" i="2"/>
  <c r="BK122" i="2"/>
  <c r="J121" i="2"/>
  <c r="BK123" i="2"/>
  <c r="BK126" i="2"/>
  <c r="AS94" i="1"/>
  <c r="J125" i="2"/>
  <c r="BK128" i="2"/>
  <c r="BK127" i="2"/>
  <c r="BK121" i="2"/>
  <c r="J119" i="2"/>
  <c r="J117" i="2"/>
  <c r="J118" i="2"/>
  <c r="J127" i="2"/>
  <c r="BK125" i="2"/>
  <c r="J124" i="2"/>
  <c r="J128" i="2"/>
  <c r="BK118" i="2"/>
  <c r="BK119" i="2"/>
  <c r="BK130" i="2"/>
  <c r="J116" i="2"/>
  <c r="J120" i="2"/>
  <c r="BK117" i="2"/>
  <c r="J123" i="2"/>
  <c r="J122" i="2"/>
  <c r="BK116" i="2"/>
  <c r="BK120" i="2"/>
  <c r="BK124" i="2"/>
  <c r="J32" i="2"/>
  <c r="AW95" i="1" s="1"/>
  <c r="F33" i="2" l="1"/>
  <c r="BB95" i="1" s="1"/>
  <c r="BB94" i="1" s="1"/>
  <c r="W31" i="1" s="1"/>
  <c r="BK115" i="2"/>
  <c r="J115" i="2"/>
  <c r="J95" i="2"/>
  <c r="P115" i="2"/>
  <c r="P114" i="2" s="1"/>
  <c r="AU95" i="1" s="1"/>
  <c r="AU94" i="1" s="1"/>
  <c r="R115" i="2"/>
  <c r="R114" i="2" s="1"/>
  <c r="T115" i="2"/>
  <c r="T114" i="2" s="1"/>
  <c r="BK129" i="2"/>
  <c r="J129" i="2" s="1"/>
  <c r="J96" i="2" s="1"/>
  <c r="J87" i="2"/>
  <c r="F90" i="2"/>
  <c r="BE121" i="2"/>
  <c r="BE123" i="2"/>
  <c r="BE128" i="2"/>
  <c r="BE116" i="2"/>
  <c r="BE118" i="2"/>
  <c r="BE126" i="2"/>
  <c r="BE130" i="2"/>
  <c r="BE117" i="2"/>
  <c r="BE119" i="2"/>
  <c r="BE120" i="2"/>
  <c r="BE122" i="2"/>
  <c r="BE124" i="2"/>
  <c r="BE125" i="2"/>
  <c r="BE127" i="2"/>
  <c r="F35" i="2"/>
  <c r="BD95" i="1" s="1"/>
  <c r="BD94" i="1" s="1"/>
  <c r="W33" i="1" s="1"/>
  <c r="F32" i="2"/>
  <c r="BA95" i="1" s="1"/>
  <c r="BA94" i="1" s="1"/>
  <c r="W30" i="1" s="1"/>
  <c r="F34" i="2"/>
  <c r="BC95" i="1" s="1"/>
  <c r="BC94" i="1" s="1"/>
  <c r="W32" i="1" s="1"/>
  <c r="AX94" i="1" l="1"/>
  <c r="BK114" i="2"/>
  <c r="J114" i="2" s="1"/>
  <c r="J28" i="2" s="1"/>
  <c r="AG95" i="1" s="1"/>
  <c r="AY94" i="1"/>
  <c r="F31" i="2"/>
  <c r="AZ95" i="1" s="1"/>
  <c r="AZ94" i="1" s="1"/>
  <c r="W29" i="1" s="1"/>
  <c r="AW94" i="1"/>
  <c r="AK30" i="1" s="1"/>
  <c r="J31" i="2"/>
  <c r="AV95" i="1" s="1"/>
  <c r="AT95" i="1" s="1"/>
  <c r="AN95" i="1" l="1"/>
  <c r="AG94" i="1"/>
  <c r="J94" i="2"/>
  <c r="J37" i="2"/>
  <c r="AV94" i="1"/>
  <c r="AK29" i="1" s="1"/>
  <c r="AK26" i="1"/>
  <c r="AK35" i="1" l="1"/>
  <c r="AT94" i="1"/>
  <c r="AN94" i="1" l="1"/>
</calcChain>
</file>

<file path=xl/sharedStrings.xml><?xml version="1.0" encoding="utf-8"?>
<sst xmlns="http://schemas.openxmlformats.org/spreadsheetml/2006/main" count="456" uniqueCount="174">
  <si>
    <t>Export Komplet</t>
  </si>
  <si>
    <t/>
  </si>
  <si>
    <t>2.0</t>
  </si>
  <si>
    <t>False</t>
  </si>
  <si>
    <t>{b0a5d567-5087-4972-9764-6d09621550a2}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</si>
  <si>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</si>
  <si>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</si>
  <si>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</si>
  <si>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</si>
  <si>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</si>
  <si>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</si>
  <si>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</si>
  <si>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</si>
  <si>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</si>
  <si>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352_OP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</si>
  <si>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</si>
  <si>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</si>
  <si>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vyhlídkové věže na Milíři</t>
  </si>
  <si>
    <t>KSO:</t>
  </si>
  <si>
    <t>CC-CZ:</t>
  </si>
  <si>
    <t>Místo:</t>
  </si>
  <si>
    <t>Vysoká nad Labem</t>
  </si>
  <si>
    <t>Datum:</t>
  </si>
  <si>
    <t>10. 3. 2022</t>
  </si>
  <si>
    <t>Zadavatel:</t>
  </si>
  <si>
    <t>IČ:</t>
  </si>
  <si>
    <t>00269786</t>
  </si>
  <si>
    <t xml:space="preserve">Vysoká nad Labem </t>
  </si>
  <si>
    <t>DIČ:</t>
  </si>
  <si>
    <t>Uchazeč:</t>
  </si>
  <si>
    <t>Vyplň údaj</t>
  </si>
  <si>
    <t>Projektant:</t>
  </si>
  <si>
    <t>27540863</t>
  </si>
  <si>
    <t>ARCHaPLAN s.r.o.</t>
  </si>
  <si>
    <t>CZ275 40 863</t>
  </si>
  <si>
    <t>True</t>
  </si>
  <si>
    <t>Zpracovatel:</t>
  </si>
  <si>
    <t xml:space="preserve"> </t>
  </si>
  <si>
    <t>Poznámka:</t>
  </si>
  <si>
    <t xml:space="preserve">Poznámka:_x000D_
Přesný rozsah prací bude stanoven po podrobném průzkumu konstrukce._x000D_
Do všech cen je třeba zahrnout příplatek za výškové práce. Součástí prací je i výrobní dokumentace, lešení a montážní technika.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</si>
  <si>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</si>
  <si>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</si>
  <si>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</si>
  <si>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</si>
  <si>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</si>
  <si>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</si>
  <si>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</si>
  <si>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</si>
  <si>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</si>
  <si>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</si>
  <si>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</si>
  <si>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</si>
  <si>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</si>
  <si>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</si>
  <si>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</si>
  <si>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</si>
  <si>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</si>
  <si>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</si>
  <si>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</si>
  <si>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</si>
  <si>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</si>
  <si>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</si>
  <si>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</si>
  <si>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</si>
  <si>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</si>
  <si>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</si>
  <si>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</si>
  <si>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</si>
  <si>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</si>
  <si>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</si>
  <si>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</si>
  <si>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</si>
  <si>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</si>
  <si>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</si>
  <si>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</si>
  <si>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</si>
  <si>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</si>
  <si>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</si>
  <si>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</si>
  <si>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</si>
  <si>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</si>
  <si>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</si>
  <si>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</si>
  <si>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</si>
  <si>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</si>
  <si>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</si>
  <si>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</si>
  <si>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</si>
  <si>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</si>
  <si>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 xml:space="preserve">Poznámka: Přesný rozsah prací bude stanoven po podrobném průzkumu konstrukce. Do všech cen je třeba zahrnout příplatek za výškové práce. Součástí prací je i výrobní dokumentace, lešení a montážní technika.  </t>
  </si>
  <si>
    <t>REKAPITULACE ČLENĚNÍ SOUPISU PRACÍ</t>
  </si>
  <si>
    <t>Kód dílu - Popis</t>
  </si>
  <si>
    <t>Cena celkem [CZK]</t>
  </si>
  <si>
    <t>Náklady ze soupisu prací</t>
  </si>
  <si>
    <t>-1</t>
  </si>
  <si>
    <t>D1 - Stavební a montážní práce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</si>
  <si>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</si>
  <si>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</si>
  <si>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</si>
  <si>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</si>
  <si>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</si>
  <si>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</si>
  <si>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</si>
  <si>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</si>
  <si>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</si>
  <si>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</si>
  <si>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</si>
  <si>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</si>
  <si>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</si>
  <si>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</si>
  <si>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</si>
  <si>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Stavební a montážní práce</t>
  </si>
  <si>
    <t>ROZPOCET</t>
  </si>
  <si>
    <t>K</t>
  </si>
  <si>
    <t>X01</t>
  </si>
  <si>
    <t>Průzkum a prověření kvality  dřevěných prvků vyhlídkové věže</t>
  </si>
  <si>
    <t>soub</t>
  </si>
  <si>
    <t>1024</t>
  </si>
  <si>
    <t>-1648310207</t>
  </si>
  <si>
    <t>X02</t>
  </si>
  <si>
    <t xml:space="preserve">Kontrola všech spojů a styků a jejich údržba </t>
  </si>
  <si>
    <t>1404158284</t>
  </si>
  <si>
    <t>3</t>
  </si>
  <si>
    <t>X03</t>
  </si>
  <si>
    <t>Ocelové styčníky vč. žiletek pro kotvení dřevěných dílů a nových ocelových  svislých prvků dle příslušných detailů  (detail B+C, montážní sestava) a vč.spojovacího materiálu - dodávka a montáž_x000D_
Předpokládaná hmotnost:_x000D_
5x3x2x20 kg = 600 kg x 1,15 = 690 kg</t>
  </si>
  <si>
    <t>kpl</t>
  </si>
  <si>
    <t>16</t>
  </si>
  <si>
    <t>846029912</t>
  </si>
  <si>
    <t>4</t>
  </si>
  <si>
    <t>X04</t>
  </si>
  <si>
    <t>Ocelové svislé prvky (zajištění kce pro výměnu svislých dřevěných dílů)  -2x ocelová trubka 127x8mm. dl. 6,0m- pro 1 svislý nahrazovaný dřevěný díl -prvek jako podpěrná konstrukce, možnost opakovaného použití - dodávka a montáž_x000D_
Předpokládaná hmotnost 1ks prvku :_x000D_
tr127x8 dl. 2x6m =12 bm x 23,5 = 285 kg ; plechy 20x4 = 80 kg; celkem 365 kg x 1,15 = 420kg</t>
  </si>
  <si>
    <t>-1555451414</t>
  </si>
  <si>
    <t>5</t>
  </si>
  <si>
    <t>X05</t>
  </si>
  <si>
    <t>Demontáž poškozených dřevěných dílů (prvky hlavních svislých nosných částí věže)</t>
  </si>
  <si>
    <t>1448706443</t>
  </si>
  <si>
    <t>6</t>
  </si>
  <si>
    <t>X06</t>
  </si>
  <si>
    <t xml:space="preserve">Dodávka a montáž nových dřevěných dílů BSH pr.400 mm (pvky hlavních svislých nosných částí věže) vč. spojovacího materiálu dle příslušných detailů (B, C, G) a  vč. demontáže dočasného podpěrného ocelového dílu </t>
  </si>
  <si>
    <t>-1964804828</t>
  </si>
  <si>
    <t>7</t>
  </si>
  <si>
    <t>X07</t>
  </si>
  <si>
    <t>Povrchová úprava ocelových prvků po provedení montážních prací (zinkované konstrukce poškozené montáží, nové sytčníky , ocelové prvky po svařování,...) vysoce kvalitním nátěrem</t>
  </si>
  <si>
    <t>-287635258</t>
  </si>
  <si>
    <t>8</t>
  </si>
  <si>
    <t>X08</t>
  </si>
  <si>
    <t>Ochrana nových spojů pomocí klempířských prvků</t>
  </si>
  <si>
    <t>1161872311</t>
  </si>
  <si>
    <t>9</t>
  </si>
  <si>
    <t>X09</t>
  </si>
  <si>
    <t>Ochrana stávajících konstrukcí před poškozením nebo znečištěním (zakrývání fólií, geotextilií, OSB deskami,...)</t>
  </si>
  <si>
    <t>-583072889</t>
  </si>
  <si>
    <t>10</t>
  </si>
  <si>
    <t>X10</t>
  </si>
  <si>
    <t>Likvidace demontovaného materiálu - doprava vč. poplatku za uložení na skládku</t>
  </si>
  <si>
    <t>-1673026468</t>
  </si>
  <si>
    <t>11</t>
  </si>
  <si>
    <t>GP1</t>
  </si>
  <si>
    <t>Geodetické práce před zahájením stavebních prací _x000D_
- osazení signalizace na sledované body (odrazné štítky), vytvoření a stabilizace měřické mikrosítě v okolí rozhledny, zaměření stavu „0“ před započetím stavebních prací</t>
  </si>
  <si>
    <t>853975107</t>
  </si>
  <si>
    <t>12</t>
  </si>
  <si>
    <t>GP2</t>
  </si>
  <si>
    <t>Geodetické práce během stavebních prací _x000D_
-  vytýčení, zaměření a zpracování protokolu</t>
  </si>
  <si>
    <t>-1385213180</t>
  </si>
  <si>
    <t>13</t>
  </si>
  <si>
    <t>GP3</t>
  </si>
  <si>
    <t>Geodetické práce - kontrolní měření v časovém odstupu po dokončení stavebních prací _x000D_
- zaměření a zpracování protokolu o změnách a odchylkách jednotlivých sledovaných bodů</t>
  </si>
  <si>
    <t>109095930</t>
  </si>
  <si>
    <t>VRN</t>
  </si>
  <si>
    <t>Vedlejší rozpočtové náklady</t>
  </si>
  <si>
    <t>14</t>
  </si>
  <si>
    <t>032002010</t>
  </si>
  <si>
    <t>Vedlejší a ostatní náklady stavby dle uvážení dodavatele po celou dobu trvání stavby</t>
  </si>
  <si>
    <t>2031864825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</si>
</sst>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13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87" t="s">
        <v>5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s="1" customFormat="1" ht="12" customHeight="1">
      <c r="B5" s="16"/>
      <c r="D5" s="20" t="s">
        <v>13</v>
      </c>
      <c r="K5" s="152" t="s">
        <v>14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R5" s="16"/>
      <c r="BE5" s="149" t="s">
        <v>15</v>
      </c>
      <c r="BS5" s="13" t="s">
        <v>6</v>
      </c>
    </row>
    <row r="6" spans="1:74" s="1" customFormat="1" ht="36.950000000000003" customHeight="1">
      <c r="B6" s="16"/>
      <c r="D6" s="22" t="s">
        <v>16</v>
      </c>
      <c r="K6" s="154" t="s">
        <v>17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R6" s="16"/>
      <c r="BE6" s="150"/>
      <c r="BS6" s="13" t="s">
        <v>6</v>
      </c>
    </row>
    <row r="7" spans="1:74" s="1" customFormat="1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0"/>
      <c r="BS7" s="13" t="s">
        <v>6</v>
      </c>
    </row>
    <row r="8" spans="1:74" s="1" customFormat="1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0"/>
      <c r="BS8" s="13" t="s">
        <v>6</v>
      </c>
    </row>
    <row r="9" spans="1:74" s="1" customFormat="1" ht="14.45" customHeight="1">
      <c r="B9" s="16"/>
      <c r="AR9" s="16"/>
      <c r="BE9" s="150"/>
      <c r="BS9" s="13" t="s">
        <v>6</v>
      </c>
    </row>
    <row r="10" spans="1:74" s="1" customFormat="1" ht="12" customHeight="1">
      <c r="B10" s="16"/>
      <c r="D10" s="23" t="s">
        <v>24</v>
      </c>
      <c r="AK10" s="23" t="s">
        <v>25</v>
      </c>
      <c r="AN10" s="21" t="s">
        <v>26</v>
      </c>
      <c r="AR10" s="16"/>
      <c r="BE10" s="150"/>
      <c r="BS10" s="13" t="s">
        <v>6</v>
      </c>
    </row>
    <row r="11" spans="1:74" s="1" customFormat="1" ht="18.399999999999999" customHeight="1">
      <c r="B11" s="16"/>
      <c r="E11" s="21" t="s">
        <v>27</v>
      </c>
      <c r="AK11" s="23" t="s">
        <v>28</v>
      </c>
      <c r="AN11" s="21" t="s">
        <v>1</v>
      </c>
      <c r="AR11" s="16"/>
      <c r="BE11" s="150"/>
      <c r="BS11" s="13" t="s">
        <v>6</v>
      </c>
    </row>
    <row r="12" spans="1:74" s="1" customFormat="1" ht="6.95" customHeight="1">
      <c r="B12" s="16"/>
      <c r="AR12" s="16"/>
      <c r="BE12" s="150"/>
      <c r="BS12" s="13" t="s">
        <v>6</v>
      </c>
    </row>
    <row r="13" spans="1:74" s="1" customFormat="1" ht="12" customHeight="1">
      <c r="B13" s="16"/>
      <c r="D13" s="23" t="s">
        <v>29</v>
      </c>
      <c r="AK13" s="23" t="s">
        <v>25</v>
      </c>
      <c r="AN13" s="25" t="s">
        <v>30</v>
      </c>
      <c r="AR13" s="16"/>
      <c r="BE13" s="150"/>
      <c r="BS13" s="13" t="s">
        <v>6</v>
      </c>
    </row>
    <row r="14" spans="1:74" ht="12.75">
      <c r="B14" s="16"/>
      <c r="E14" s="155" t="s">
        <v>30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23" t="s">
        <v>28</v>
      </c>
      <c r="AN14" s="25" t="s">
        <v>30</v>
      </c>
      <c r="AR14" s="16"/>
      <c r="BE14" s="150"/>
      <c r="BS14" s="13" t="s">
        <v>6</v>
      </c>
    </row>
    <row r="15" spans="1:74" s="1" customFormat="1" ht="6.95" customHeight="1">
      <c r="B15" s="16"/>
      <c r="AR15" s="16"/>
      <c r="BE15" s="150"/>
      <c r="BS15" s="13" t="s">
        <v>3</v>
      </c>
    </row>
    <row r="16" spans="1:74" s="1" customFormat="1" ht="12" customHeight="1">
      <c r="B16" s="16"/>
      <c r="D16" s="23" t="s">
        <v>31</v>
      </c>
      <c r="AK16" s="23" t="s">
        <v>25</v>
      </c>
      <c r="AN16" s="21" t="s">
        <v>32</v>
      </c>
      <c r="AR16" s="16"/>
      <c r="BE16" s="150"/>
      <c r="BS16" s="13" t="s">
        <v>3</v>
      </c>
    </row>
    <row r="17" spans="1:71" s="1" customFormat="1" ht="18.399999999999999" customHeight="1">
      <c r="B17" s="16"/>
      <c r="E17" s="21" t="s">
        <v>33</v>
      </c>
      <c r="AK17" s="23" t="s">
        <v>28</v>
      </c>
      <c r="AN17" s="21" t="s">
        <v>34</v>
      </c>
      <c r="AR17" s="16"/>
      <c r="BE17" s="150"/>
      <c r="BS17" s="13" t="s">
        <v>35</v>
      </c>
    </row>
    <row r="18" spans="1:71" s="1" customFormat="1" ht="6.95" customHeight="1">
      <c r="B18" s="16"/>
      <c r="AR18" s="16"/>
      <c r="BE18" s="150"/>
      <c r="BS18" s="13" t="s">
        <v>6</v>
      </c>
    </row>
    <row r="19" spans="1:71" s="1" customFormat="1" ht="12" customHeight="1">
      <c r="B19" s="16"/>
      <c r="D19" s="23" t="s">
        <v>36</v>
      </c>
      <c r="AK19" s="23" t="s">
        <v>25</v>
      </c>
      <c r="AN19" s="21" t="s">
        <v>1</v>
      </c>
      <c r="AR19" s="16"/>
      <c r="BE19" s="150"/>
      <c r="BS19" s="13" t="s">
        <v>6</v>
      </c>
    </row>
    <row r="20" spans="1:71" s="1" customFormat="1" ht="18.399999999999999" customHeight="1">
      <c r="B20" s="16"/>
      <c r="E20" s="21" t="s">
        <v>37</v>
      </c>
      <c r="AK20" s="23" t="s">
        <v>28</v>
      </c>
      <c r="AN20" s="21" t="s">
        <v>1</v>
      </c>
      <c r="AR20" s="16"/>
      <c r="BE20" s="150"/>
      <c r="BS20" s="13" t="s">
        <v>3</v>
      </c>
    </row>
    <row r="21" spans="1:71" s="1" customFormat="1" ht="6.95" customHeight="1">
      <c r="B21" s="16"/>
      <c r="AR21" s="16"/>
      <c r="BE21" s="150"/>
    </row>
    <row r="22" spans="1:71" s="1" customFormat="1" ht="12" customHeight="1">
      <c r="B22" s="16"/>
      <c r="D22" s="23" t="s">
        <v>38</v>
      </c>
      <c r="AR22" s="16"/>
      <c r="BE22" s="150"/>
    </row>
    <row r="23" spans="1:71" s="1" customFormat="1" ht="60" customHeight="1">
      <c r="B23" s="16"/>
      <c r="E23" s="157" t="s">
        <v>39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R23" s="16"/>
      <c r="BE23" s="150"/>
    </row>
    <row r="24" spans="1:71" s="1" customFormat="1" ht="6.95" customHeight="1">
      <c r="B24" s="16"/>
      <c r="AR24" s="16"/>
      <c r="BE24" s="150"/>
    </row>
    <row r="25" spans="1:71" s="1" customFormat="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0"/>
    </row>
    <row r="26" spans="1:71" s="2" customFormat="1" ht="25.9" customHeight="1">
      <c r="A26" s="28"/>
      <c r="B26" s="29"/>
      <c r="C26" s="28"/>
      <c r="D26" s="30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58">
        <f>ROUND(AG94,2)</f>
        <v>0</v>
      </c>
      <c r="AL26" s="159"/>
      <c r="AM26" s="159"/>
      <c r="AN26" s="159"/>
      <c r="AO26" s="159"/>
      <c r="AP26" s="28"/>
      <c r="AQ26" s="28"/>
      <c r="AR26" s="29"/>
      <c r="BE26" s="150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150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160" t="s">
        <v>41</v>
      </c>
      <c r="M28" s="160"/>
      <c r="N28" s="160"/>
      <c r="O28" s="160"/>
      <c r="P28" s="160"/>
      <c r="Q28" s="28"/>
      <c r="R28" s="28"/>
      <c r="S28" s="28"/>
      <c r="T28" s="28"/>
      <c r="U28" s="28"/>
      <c r="V28" s="28"/>
      <c r="W28" s="160" t="s">
        <v>42</v>
      </c>
      <c r="X28" s="160"/>
      <c r="Y28" s="160"/>
      <c r="Z28" s="160"/>
      <c r="AA28" s="160"/>
      <c r="AB28" s="160"/>
      <c r="AC28" s="160"/>
      <c r="AD28" s="160"/>
      <c r="AE28" s="160"/>
      <c r="AF28" s="28"/>
      <c r="AG28" s="28"/>
      <c r="AH28" s="28"/>
      <c r="AI28" s="28"/>
      <c r="AJ28" s="28"/>
      <c r="AK28" s="160" t="s">
        <v>43</v>
      </c>
      <c r="AL28" s="160"/>
      <c r="AM28" s="160"/>
      <c r="AN28" s="160"/>
      <c r="AO28" s="160"/>
      <c r="AP28" s="28"/>
      <c r="AQ28" s="28"/>
      <c r="AR28" s="29"/>
      <c r="BE28" s="150"/>
    </row>
    <row r="29" spans="1:71" s="3" customFormat="1" ht="14.45" customHeight="1">
      <c r="B29" s="33"/>
      <c r="D29" s="23" t="s">
        <v>44</v>
      </c>
      <c r="F29" s="23" t="s">
        <v>45</v>
      </c>
      <c r="L29" s="163">
        <v>0.21</v>
      </c>
      <c r="M29" s="162"/>
      <c r="N29" s="162"/>
      <c r="O29" s="162"/>
      <c r="P29" s="162"/>
      <c r="W29" s="161">
        <f>ROUND(AZ94, 2)</f>
        <v>0</v>
      </c>
      <c r="X29" s="162"/>
      <c r="Y29" s="162"/>
      <c r="Z29" s="162"/>
      <c r="AA29" s="162"/>
      <c r="AB29" s="162"/>
      <c r="AC29" s="162"/>
      <c r="AD29" s="162"/>
      <c r="AE29" s="162"/>
      <c r="AK29" s="161">
        <f>ROUND(AV94, 2)</f>
        <v>0</v>
      </c>
      <c r="AL29" s="162"/>
      <c r="AM29" s="162"/>
      <c r="AN29" s="162"/>
      <c r="AO29" s="162"/>
      <c r="AR29" s="33"/>
      <c r="BE29" s="151"/>
    </row>
    <row r="30" spans="1:71" s="3" customFormat="1" ht="14.45" customHeight="1">
      <c r="B30" s="33"/>
      <c r="F30" s="23" t="s">
        <v>46</v>
      </c>
      <c r="L30" s="163">
        <v>0.15</v>
      </c>
      <c r="M30" s="162"/>
      <c r="N30" s="162"/>
      <c r="O30" s="162"/>
      <c r="P30" s="162"/>
      <c r="W30" s="161">
        <f>ROUND(BA94, 2)</f>
        <v>0</v>
      </c>
      <c r="X30" s="162"/>
      <c r="Y30" s="162"/>
      <c r="Z30" s="162"/>
      <c r="AA30" s="162"/>
      <c r="AB30" s="162"/>
      <c r="AC30" s="162"/>
      <c r="AD30" s="162"/>
      <c r="AE30" s="162"/>
      <c r="AK30" s="161">
        <f>ROUND(AW94, 2)</f>
        <v>0</v>
      </c>
      <c r="AL30" s="162"/>
      <c r="AM30" s="162"/>
      <c r="AN30" s="162"/>
      <c r="AO30" s="162"/>
      <c r="AR30" s="33"/>
      <c r="BE30" s="151"/>
    </row>
    <row r="31" spans="1:71" s="3" customFormat="1" ht="14.45" hidden="1" customHeight="1">
      <c r="B31" s="33"/>
      <c r="F31" s="23" t="s">
        <v>47</v>
      </c>
      <c r="L31" s="163">
        <v>0.21</v>
      </c>
      <c r="M31" s="162"/>
      <c r="N31" s="162"/>
      <c r="O31" s="162"/>
      <c r="P31" s="162"/>
      <c r="W31" s="161">
        <f>ROUND(BB94, 2)</f>
        <v>0</v>
      </c>
      <c r="X31" s="162"/>
      <c r="Y31" s="162"/>
      <c r="Z31" s="162"/>
      <c r="AA31" s="162"/>
      <c r="AB31" s="162"/>
      <c r="AC31" s="162"/>
      <c r="AD31" s="162"/>
      <c r="AE31" s="162"/>
      <c r="AK31" s="161">
        <v>0</v>
      </c>
      <c r="AL31" s="162"/>
      <c r="AM31" s="162"/>
      <c r="AN31" s="162"/>
      <c r="AO31" s="162"/>
      <c r="AR31" s="33"/>
      <c r="BE31" s="151"/>
    </row>
    <row r="32" spans="1:71" s="3" customFormat="1" ht="14.45" hidden="1" customHeight="1">
      <c r="B32" s="33"/>
      <c r="F32" s="23" t="s">
        <v>48</v>
      </c>
      <c r="L32" s="163">
        <v>0.15</v>
      </c>
      <c r="M32" s="162"/>
      <c r="N32" s="162"/>
      <c r="O32" s="162"/>
      <c r="P32" s="162"/>
      <c r="W32" s="161">
        <f>ROUND(BC94, 2)</f>
        <v>0</v>
      </c>
      <c r="X32" s="162"/>
      <c r="Y32" s="162"/>
      <c r="Z32" s="162"/>
      <c r="AA32" s="162"/>
      <c r="AB32" s="162"/>
      <c r="AC32" s="162"/>
      <c r="AD32" s="162"/>
      <c r="AE32" s="162"/>
      <c r="AK32" s="161">
        <v>0</v>
      </c>
      <c r="AL32" s="162"/>
      <c r="AM32" s="162"/>
      <c r="AN32" s="162"/>
      <c r="AO32" s="162"/>
      <c r="AR32" s="33"/>
      <c r="BE32" s="151"/>
    </row>
    <row r="33" spans="1:57" s="3" customFormat="1" ht="14.45" hidden="1" customHeight="1">
      <c r="B33" s="33"/>
      <c r="F33" s="23" t="s">
        <v>49</v>
      </c>
      <c r="L33" s="163">
        <v>0</v>
      </c>
      <c r="M33" s="162"/>
      <c r="N33" s="162"/>
      <c r="O33" s="162"/>
      <c r="P33" s="162"/>
      <c r="W33" s="161">
        <f>ROUND(BD94, 2)</f>
        <v>0</v>
      </c>
      <c r="X33" s="162"/>
      <c r="Y33" s="162"/>
      <c r="Z33" s="162"/>
      <c r="AA33" s="162"/>
      <c r="AB33" s="162"/>
      <c r="AC33" s="162"/>
      <c r="AD33" s="162"/>
      <c r="AE33" s="162"/>
      <c r="AK33" s="161">
        <v>0</v>
      </c>
      <c r="AL33" s="162"/>
      <c r="AM33" s="162"/>
      <c r="AN33" s="162"/>
      <c r="AO33" s="162"/>
      <c r="AR33" s="33"/>
      <c r="BE33" s="151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150"/>
    </row>
    <row r="35" spans="1:57" s="2" customFormat="1" ht="25.9" customHeight="1">
      <c r="A35" s="28"/>
      <c r="B35" s="29"/>
      <c r="C35" s="34"/>
      <c r="D35" s="35" t="s">
        <v>50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51</v>
      </c>
      <c r="U35" s="36"/>
      <c r="V35" s="36"/>
      <c r="W35" s="36"/>
      <c r="X35" s="164" t="s">
        <v>52</v>
      </c>
      <c r="Y35" s="165"/>
      <c r="Z35" s="165"/>
      <c r="AA35" s="165"/>
      <c r="AB35" s="165"/>
      <c r="AC35" s="36"/>
      <c r="AD35" s="36"/>
      <c r="AE35" s="36"/>
      <c r="AF35" s="36"/>
      <c r="AG35" s="36"/>
      <c r="AH35" s="36"/>
      <c r="AI35" s="36"/>
      <c r="AJ35" s="36"/>
      <c r="AK35" s="166">
        <f>SUM(AK26:AK33)</f>
        <v>0</v>
      </c>
      <c r="AL35" s="165"/>
      <c r="AM35" s="165"/>
      <c r="AN35" s="165"/>
      <c r="AO35" s="167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8"/>
      <c r="D49" s="39" t="s">
        <v>53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54</v>
      </c>
      <c r="AI49" s="40"/>
      <c r="AJ49" s="40"/>
      <c r="AK49" s="40"/>
      <c r="AL49" s="40"/>
      <c r="AM49" s="40"/>
      <c r="AN49" s="40"/>
      <c r="AO49" s="40"/>
      <c r="AR49" s="38"/>
    </row>
    <row r="50" spans="1:57" ht="11.25">
      <c r="B50" s="16"/>
      <c r="AR50" s="16"/>
    </row>
    <row r="51" spans="1:57" ht="11.25">
      <c r="B51" s="16"/>
      <c r="AR51" s="16"/>
    </row>
    <row r="52" spans="1:57" ht="11.25">
      <c r="B52" s="16"/>
      <c r="AR52" s="16"/>
    </row>
    <row r="53" spans="1:57" ht="11.25">
      <c r="B53" s="16"/>
      <c r="AR53" s="16"/>
    </row>
    <row r="54" spans="1:57" ht="11.25">
      <c r="B54" s="16"/>
      <c r="AR54" s="16"/>
    </row>
    <row r="55" spans="1:57" ht="11.25">
      <c r="B55" s="16"/>
      <c r="AR55" s="16"/>
    </row>
    <row r="56" spans="1:57" ht="11.25">
      <c r="B56" s="16"/>
      <c r="AR56" s="16"/>
    </row>
    <row r="57" spans="1:57" ht="11.25">
      <c r="B57" s="16"/>
      <c r="AR57" s="16"/>
    </row>
    <row r="58" spans="1:57" ht="11.25">
      <c r="B58" s="16"/>
      <c r="AR58" s="16"/>
    </row>
    <row r="59" spans="1:57" ht="11.25">
      <c r="B59" s="16"/>
      <c r="AR59" s="16"/>
    </row>
    <row r="60" spans="1:57" s="2" customFormat="1" ht="12.75">
      <c r="A60" s="28"/>
      <c r="B60" s="29"/>
      <c r="C60" s="28"/>
      <c r="D60" s="41" t="s">
        <v>55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55</v>
      </c>
      <c r="AI60" s="31"/>
      <c r="AJ60" s="31"/>
      <c r="AK60" s="31"/>
      <c r="AL60" s="31"/>
      <c r="AM60" s="41" t="s">
        <v>56</v>
      </c>
      <c r="AN60" s="31"/>
      <c r="AO60" s="31"/>
      <c r="AP60" s="28"/>
      <c r="AQ60" s="28"/>
      <c r="AR60" s="29"/>
      <c r="BE60" s="28"/>
    </row>
    <row r="61" spans="1:57" ht="11.25">
      <c r="B61" s="16"/>
      <c r="AR61" s="16"/>
    </row>
    <row r="62" spans="1:57" ht="11.25">
      <c r="B62" s="16"/>
      <c r="AR62" s="16"/>
    </row>
    <row r="63" spans="1:57" ht="11.25">
      <c r="B63" s="16"/>
      <c r="AR63" s="16"/>
    </row>
    <row r="64" spans="1:57" s="2" customFormat="1" ht="12.75">
      <c r="A64" s="28"/>
      <c r="B64" s="29"/>
      <c r="C64" s="28"/>
      <c r="D64" s="39" t="s">
        <v>57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58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ht="11.25">
      <c r="B65" s="16"/>
      <c r="AR65" s="16"/>
    </row>
    <row r="66" spans="1:57" ht="11.25">
      <c r="B66" s="16"/>
      <c r="AR66" s="16"/>
    </row>
    <row r="67" spans="1:57" ht="11.25">
      <c r="B67" s="16"/>
      <c r="AR67" s="16"/>
    </row>
    <row r="68" spans="1:57" ht="11.25">
      <c r="B68" s="16"/>
      <c r="AR68" s="16"/>
    </row>
    <row r="69" spans="1:57" ht="11.25">
      <c r="B69" s="16"/>
      <c r="AR69" s="16"/>
    </row>
    <row r="70" spans="1:57" ht="11.25">
      <c r="B70" s="16"/>
      <c r="AR70" s="16"/>
    </row>
    <row r="71" spans="1:57" ht="11.25">
      <c r="B71" s="16"/>
      <c r="AR71" s="16"/>
    </row>
    <row r="72" spans="1:57" ht="11.25">
      <c r="B72" s="16"/>
      <c r="AR72" s="16"/>
    </row>
    <row r="73" spans="1:57" ht="11.25">
      <c r="B73" s="16"/>
      <c r="AR73" s="16"/>
    </row>
    <row r="74" spans="1:57" ht="11.25">
      <c r="B74" s="16"/>
      <c r="AR74" s="16"/>
    </row>
    <row r="75" spans="1:57" s="2" customFormat="1" ht="12.75">
      <c r="A75" s="28"/>
      <c r="B75" s="29"/>
      <c r="C75" s="28"/>
      <c r="D75" s="41" t="s">
        <v>55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55</v>
      </c>
      <c r="AI75" s="31"/>
      <c r="AJ75" s="31"/>
      <c r="AK75" s="31"/>
      <c r="AL75" s="31"/>
      <c r="AM75" s="41" t="s">
        <v>56</v>
      </c>
      <c r="AN75" s="31"/>
      <c r="AO75" s="31"/>
      <c r="AP75" s="28"/>
      <c r="AQ75" s="28"/>
      <c r="AR75" s="29"/>
      <c r="BE75" s="28"/>
    </row>
    <row r="76" spans="1:57" s="2" customFormat="1" ht="11.25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17" t="s">
        <v>59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3" t="s">
        <v>13</v>
      </c>
      <c r="L84" s="4" t="str">
        <f>K5</f>
        <v>352_OP</v>
      </c>
      <c r="AR84" s="47"/>
    </row>
    <row r="85" spans="1:90" s="5" customFormat="1" ht="36.950000000000003" customHeight="1">
      <c r="B85" s="48"/>
      <c r="C85" s="49" t="s">
        <v>16</v>
      </c>
      <c r="L85" s="168" t="str">
        <f>K6</f>
        <v>Oprava vyhlídkové věže na Milíři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3" t="s">
        <v>20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Vysoká nad Labem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22</v>
      </c>
      <c r="AJ87" s="28"/>
      <c r="AK87" s="28"/>
      <c r="AL87" s="28"/>
      <c r="AM87" s="170" t="str">
        <f>IF(AN8= "","",AN8)</f>
        <v>10. 3. 2022</v>
      </c>
      <c r="AN87" s="170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3" t="s">
        <v>24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Vysoká nad Labem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31</v>
      </c>
      <c r="AJ89" s="28"/>
      <c r="AK89" s="28"/>
      <c r="AL89" s="28"/>
      <c r="AM89" s="171" t="str">
        <f>IF(E17="","",E17)</f>
        <v>ARCHaPLAN s.r.o.</v>
      </c>
      <c r="AN89" s="172"/>
      <c r="AO89" s="172"/>
      <c r="AP89" s="172"/>
      <c r="AQ89" s="28"/>
      <c r="AR89" s="29"/>
      <c r="AS89" s="173" t="s">
        <v>60</v>
      </c>
      <c r="AT89" s="174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>
      <c r="A90" s="28"/>
      <c r="B90" s="29"/>
      <c r="C90" s="23" t="s">
        <v>29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36</v>
      </c>
      <c r="AJ90" s="28"/>
      <c r="AK90" s="28"/>
      <c r="AL90" s="28"/>
      <c r="AM90" s="171" t="str">
        <f>IF(E20="","",E20)</f>
        <v xml:space="preserve"> </v>
      </c>
      <c r="AN90" s="172"/>
      <c r="AO90" s="172"/>
      <c r="AP90" s="172"/>
      <c r="AQ90" s="28"/>
      <c r="AR90" s="29"/>
      <c r="AS90" s="175"/>
      <c r="AT90" s="176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75"/>
      <c r="AT91" s="176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77" t="s">
        <v>61</v>
      </c>
      <c r="D92" s="178"/>
      <c r="E92" s="178"/>
      <c r="F92" s="178"/>
      <c r="G92" s="178"/>
      <c r="H92" s="56"/>
      <c r="I92" s="179" t="s">
        <v>62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80" t="s">
        <v>63</v>
      </c>
      <c r="AH92" s="178"/>
      <c r="AI92" s="178"/>
      <c r="AJ92" s="178"/>
      <c r="AK92" s="178"/>
      <c r="AL92" s="178"/>
      <c r="AM92" s="178"/>
      <c r="AN92" s="179" t="s">
        <v>64</v>
      </c>
      <c r="AO92" s="178"/>
      <c r="AP92" s="181"/>
      <c r="AQ92" s="57" t="s">
        <v>65</v>
      </c>
      <c r="AR92" s="29"/>
      <c r="AS92" s="58" t="s">
        <v>66</v>
      </c>
      <c r="AT92" s="59" t="s">
        <v>67</v>
      </c>
      <c r="AU92" s="59" t="s">
        <v>68</v>
      </c>
      <c r="AV92" s="59" t="s">
        <v>69</v>
      </c>
      <c r="AW92" s="59" t="s">
        <v>70</v>
      </c>
      <c r="AX92" s="59" t="s">
        <v>71</v>
      </c>
      <c r="AY92" s="59" t="s">
        <v>72</v>
      </c>
      <c r="AZ92" s="59" t="s">
        <v>73</v>
      </c>
      <c r="BA92" s="59" t="s">
        <v>74</v>
      </c>
      <c r="BB92" s="59" t="s">
        <v>75</v>
      </c>
      <c r="BC92" s="59" t="s">
        <v>76</v>
      </c>
      <c r="BD92" s="60" t="s">
        <v>77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78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>SUM(AG94,AT94)</f>
        <v>0</v>
      </c>
      <c r="AO94" s="186"/>
      <c r="AP94" s="186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79</v>
      </c>
      <c r="BT94" s="73" t="s">
        <v>80</v>
      </c>
      <c r="BV94" s="73" t="s">
        <v>81</v>
      </c>
      <c r="BW94" s="73" t="s">
        <v>4</v>
      </c>
      <c r="BX94" s="73" t="s">
        <v>82</v>
      </c>
      <c r="CL94" s="73" t="s">
        <v>1</v>
      </c>
    </row>
    <row r="95" spans="1:90" s="7" customFormat="1" ht="16.5" customHeight="1">
      <c r="A95" s="74" t="s">
        <v>83</v>
      </c>
      <c r="B95" s="75"/>
      <c r="C95" s="76"/>
      <c r="D95" s="184" t="s">
        <v>14</v>
      </c>
      <c r="E95" s="184"/>
      <c r="F95" s="184"/>
      <c r="G95" s="184"/>
      <c r="H95" s="184"/>
      <c r="I95" s="77"/>
      <c r="J95" s="184" t="s">
        <v>17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2">
        <f>'352_OP - Oprava vyhlídkov...'!J28</f>
        <v>0</v>
      </c>
      <c r="AH95" s="183"/>
      <c r="AI95" s="183"/>
      <c r="AJ95" s="183"/>
      <c r="AK95" s="183"/>
      <c r="AL95" s="183"/>
      <c r="AM95" s="183"/>
      <c r="AN95" s="182">
        <f>SUM(AG95,AT95)</f>
        <v>0</v>
      </c>
      <c r="AO95" s="183"/>
      <c r="AP95" s="183"/>
      <c r="AQ95" s="78" t="s">
        <v>84</v>
      </c>
      <c r="AR95" s="75"/>
      <c r="AS95" s="79">
        <v>0</v>
      </c>
      <c r="AT95" s="80">
        <f>ROUND(SUM(AV95:AW95),2)</f>
        <v>0</v>
      </c>
      <c r="AU95" s="81">
        <f>'352_OP - Oprava vyhlídkov...'!P114</f>
        <v>0</v>
      </c>
      <c r="AV95" s="80">
        <f>'352_OP - Oprava vyhlídkov...'!J31</f>
        <v>0</v>
      </c>
      <c r="AW95" s="80">
        <f>'352_OP - Oprava vyhlídkov...'!J32</f>
        <v>0</v>
      </c>
      <c r="AX95" s="80">
        <f>'352_OP - Oprava vyhlídkov...'!J33</f>
        <v>0</v>
      </c>
      <c r="AY95" s="80">
        <f>'352_OP - Oprava vyhlídkov...'!J34</f>
        <v>0</v>
      </c>
      <c r="AZ95" s="80">
        <f>'352_OP - Oprava vyhlídkov...'!F31</f>
        <v>0</v>
      </c>
      <c r="BA95" s="80">
        <f>'352_OP - Oprava vyhlídkov...'!F32</f>
        <v>0</v>
      </c>
      <c r="BB95" s="80">
        <f>'352_OP - Oprava vyhlídkov...'!F33</f>
        <v>0</v>
      </c>
      <c r="BC95" s="80">
        <f>'352_OP - Oprava vyhlídkov...'!F34</f>
        <v>0</v>
      </c>
      <c r="BD95" s="82">
        <f>'352_OP - Oprava vyhlídkov...'!F35</f>
        <v>0</v>
      </c>
      <c r="BT95" s="83" t="s">
        <v>85</v>
      </c>
      <c r="BU95" s="83" t="s">
        <v>86</v>
      </c>
      <c r="BV95" s="83" t="s">
        <v>81</v>
      </c>
      <c r="BW95" s="83" t="s">
        <v>4</v>
      </c>
      <c r="BX95" s="83" t="s">
        <v>82</v>
      </c>
      <c r="CL95" s="83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52_OP - Oprava vyhlídk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topLeftCell="A123" workbookViewId="0">
      <selection activeCell="Z126" sqref="Z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7" t="s">
        <v>5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AT2" s="13" t="s">
        <v>4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1:46" s="1" customFormat="1" ht="24.95" customHeight="1">
      <c r="B4" s="16"/>
      <c r="D4" s="17" t="s">
        <v>88</v>
      </c>
      <c r="L4" s="16"/>
      <c r="M4" s="84" t="s">
        <v>10</v>
      </c>
      <c r="AT4" s="13" t="s">
        <v>3</v>
      </c>
    </row>
    <row r="5" spans="1:46" s="1" customFormat="1" ht="6.95" customHeight="1">
      <c r="B5" s="16"/>
      <c r="L5" s="16"/>
    </row>
    <row r="6" spans="1:46" s="2" customFormat="1" ht="12" customHeight="1">
      <c r="A6" s="28"/>
      <c r="B6" s="29"/>
      <c r="C6" s="28"/>
      <c r="D6" s="23" t="s">
        <v>16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68" t="s">
        <v>17</v>
      </c>
      <c r="F7" s="188"/>
      <c r="G7" s="188"/>
      <c r="H7" s="188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 ht="11.25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3" t="s">
        <v>18</v>
      </c>
      <c r="E9" s="28"/>
      <c r="F9" s="21" t="s">
        <v>1</v>
      </c>
      <c r="G9" s="28"/>
      <c r="H9" s="28"/>
      <c r="I9" s="23" t="s">
        <v>19</v>
      </c>
      <c r="J9" s="21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3" t="s">
        <v>20</v>
      </c>
      <c r="E10" s="28"/>
      <c r="F10" s="21" t="s">
        <v>21</v>
      </c>
      <c r="G10" s="28"/>
      <c r="H10" s="28"/>
      <c r="I10" s="23" t="s">
        <v>22</v>
      </c>
      <c r="J10" s="51" t="str">
        <f>'Rekapitulace stavby'!AN8</f>
        <v>10. 3. 2022</v>
      </c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24</v>
      </c>
      <c r="E12" s="28"/>
      <c r="F12" s="28"/>
      <c r="G12" s="28"/>
      <c r="H12" s="28"/>
      <c r="I12" s="23" t="s">
        <v>25</v>
      </c>
      <c r="J12" s="21" t="s">
        <v>26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1" t="s">
        <v>27</v>
      </c>
      <c r="F13" s="28"/>
      <c r="G13" s="28"/>
      <c r="H13" s="28"/>
      <c r="I13" s="23" t="s">
        <v>28</v>
      </c>
      <c r="J13" s="21" t="s">
        <v>1</v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3" t="s">
        <v>29</v>
      </c>
      <c r="E15" s="28"/>
      <c r="F15" s="28"/>
      <c r="G15" s="28"/>
      <c r="H15" s="28"/>
      <c r="I15" s="23" t="s">
        <v>25</v>
      </c>
      <c r="J15" s="24" t="str">
        <f>'Rekapitulace stavby'!AN13</f>
        <v>Vyplň údaj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189" t="str">
        <f>'Rekapitulace stavby'!E14</f>
        <v>Vyplň údaj</v>
      </c>
      <c r="F16" s="152"/>
      <c r="G16" s="152"/>
      <c r="H16" s="152"/>
      <c r="I16" s="23" t="s">
        <v>28</v>
      </c>
      <c r="J16" s="24" t="str">
        <f>'Rekapitulace stavby'!AN14</f>
        <v>Vyplň údaj</v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3" t="s">
        <v>31</v>
      </c>
      <c r="E18" s="28"/>
      <c r="F18" s="28"/>
      <c r="G18" s="28"/>
      <c r="H18" s="28"/>
      <c r="I18" s="23" t="s">
        <v>25</v>
      </c>
      <c r="J18" s="21" t="s">
        <v>32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1" t="s">
        <v>33</v>
      </c>
      <c r="F19" s="28"/>
      <c r="G19" s="28"/>
      <c r="H19" s="28"/>
      <c r="I19" s="23" t="s">
        <v>28</v>
      </c>
      <c r="J19" s="21" t="s">
        <v>34</v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3" t="s">
        <v>36</v>
      </c>
      <c r="E21" s="28"/>
      <c r="F21" s="28"/>
      <c r="G21" s="28"/>
      <c r="H21" s="28"/>
      <c r="I21" s="23" t="s">
        <v>25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1" t="s">
        <v>37</v>
      </c>
      <c r="F22" s="28"/>
      <c r="G22" s="28"/>
      <c r="H22" s="28"/>
      <c r="I22" s="23" t="s">
        <v>28</v>
      </c>
      <c r="J22" s="21" t="s">
        <v>1</v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3" t="s">
        <v>38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35.25" customHeight="1">
      <c r="A25" s="85"/>
      <c r="B25" s="86"/>
      <c r="C25" s="85"/>
      <c r="D25" s="85"/>
      <c r="E25" s="157" t="s">
        <v>89</v>
      </c>
      <c r="F25" s="157"/>
      <c r="G25" s="157"/>
      <c r="H25" s="157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>
      <c r="A28" s="28"/>
      <c r="B28" s="29"/>
      <c r="C28" s="28"/>
      <c r="D28" s="88" t="s">
        <v>40</v>
      </c>
      <c r="E28" s="28"/>
      <c r="F28" s="28"/>
      <c r="G28" s="28"/>
      <c r="H28" s="28"/>
      <c r="I28" s="28"/>
      <c r="J28" s="67">
        <f>ROUND(J114, 2)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8"/>
      <c r="E30" s="28"/>
      <c r="F30" s="32" t="s">
        <v>42</v>
      </c>
      <c r="G30" s="28"/>
      <c r="H30" s="28"/>
      <c r="I30" s="32" t="s">
        <v>41</v>
      </c>
      <c r="J30" s="32" t="s">
        <v>43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89" t="s">
        <v>44</v>
      </c>
      <c r="E31" s="23" t="s">
        <v>45</v>
      </c>
      <c r="F31" s="90">
        <f>ROUND((SUM(BE114:BE130)),  2)</f>
        <v>0</v>
      </c>
      <c r="G31" s="28"/>
      <c r="H31" s="28"/>
      <c r="I31" s="91">
        <v>0.21</v>
      </c>
      <c r="J31" s="90">
        <f>ROUND(((SUM(BE114:BE130))*I31),  2)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3" t="s">
        <v>46</v>
      </c>
      <c r="F32" s="90">
        <f>ROUND((SUM(BF114:BF130)),  2)</f>
        <v>0</v>
      </c>
      <c r="G32" s="28"/>
      <c r="H32" s="28"/>
      <c r="I32" s="91">
        <v>0.15</v>
      </c>
      <c r="J32" s="90">
        <f>ROUND(((SUM(BF114:BF130))*I32), 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28"/>
      <c r="E33" s="23" t="s">
        <v>47</v>
      </c>
      <c r="F33" s="90">
        <f>ROUND((SUM(BG114:BG130)),  2)</f>
        <v>0</v>
      </c>
      <c r="G33" s="28"/>
      <c r="H33" s="28"/>
      <c r="I33" s="91">
        <v>0.21</v>
      </c>
      <c r="J33" s="90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3" t="s">
        <v>48</v>
      </c>
      <c r="F34" s="90">
        <f>ROUND((SUM(BH114:BH130)),  2)</f>
        <v>0</v>
      </c>
      <c r="G34" s="28"/>
      <c r="H34" s="28"/>
      <c r="I34" s="91">
        <v>0.15</v>
      </c>
      <c r="J34" s="90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49</v>
      </c>
      <c r="F35" s="90">
        <f>ROUND((SUM(BI114:BI130)),  2)</f>
        <v>0</v>
      </c>
      <c r="G35" s="28"/>
      <c r="H35" s="28"/>
      <c r="I35" s="91">
        <v>0</v>
      </c>
      <c r="J35" s="90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>
      <c r="A37" s="28"/>
      <c r="B37" s="29"/>
      <c r="C37" s="92"/>
      <c r="D37" s="93" t="s">
        <v>50</v>
      </c>
      <c r="E37" s="56"/>
      <c r="F37" s="56"/>
      <c r="G37" s="94" t="s">
        <v>51</v>
      </c>
      <c r="H37" s="95" t="s">
        <v>52</v>
      </c>
      <c r="I37" s="56"/>
      <c r="J37" s="96">
        <f>SUM(J28:J35)</f>
        <v>0</v>
      </c>
      <c r="K37" s="97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5" customHeight="1">
      <c r="B39" s="16"/>
      <c r="L39" s="16"/>
    </row>
    <row r="40" spans="1:31" s="1" customFormat="1" ht="14.45" customHeight="1">
      <c r="B40" s="16"/>
      <c r="L40" s="16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8"/>
      <c r="D50" s="39" t="s">
        <v>53</v>
      </c>
      <c r="E50" s="40"/>
      <c r="F50" s="40"/>
      <c r="G50" s="39" t="s">
        <v>54</v>
      </c>
      <c r="H50" s="40"/>
      <c r="I50" s="40"/>
      <c r="J50" s="40"/>
      <c r="K50" s="40"/>
      <c r="L50" s="38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28"/>
      <c r="B61" s="29"/>
      <c r="C61" s="28"/>
      <c r="D61" s="41" t="s">
        <v>55</v>
      </c>
      <c r="E61" s="31"/>
      <c r="F61" s="98" t="s">
        <v>56</v>
      </c>
      <c r="G61" s="41" t="s">
        <v>55</v>
      </c>
      <c r="H61" s="31"/>
      <c r="I61" s="31"/>
      <c r="J61" s="99" t="s">
        <v>56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28"/>
      <c r="B65" s="29"/>
      <c r="C65" s="28"/>
      <c r="D65" s="39" t="s">
        <v>57</v>
      </c>
      <c r="E65" s="42"/>
      <c r="F65" s="42"/>
      <c r="G65" s="39" t="s">
        <v>58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28"/>
      <c r="B76" s="29"/>
      <c r="C76" s="28"/>
      <c r="D76" s="41" t="s">
        <v>55</v>
      </c>
      <c r="E76" s="31"/>
      <c r="F76" s="98" t="s">
        <v>56</v>
      </c>
      <c r="G76" s="41" t="s">
        <v>55</v>
      </c>
      <c r="H76" s="31"/>
      <c r="I76" s="31"/>
      <c r="J76" s="99" t="s">
        <v>56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90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68" t="str">
        <f>E7</f>
        <v>Oprava vyhlídkové věže na Milíři</v>
      </c>
      <c r="F85" s="188"/>
      <c r="G85" s="188"/>
      <c r="H85" s="188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3" t="s">
        <v>20</v>
      </c>
      <c r="D87" s="28"/>
      <c r="E87" s="28"/>
      <c r="F87" s="21" t="str">
        <f>F10</f>
        <v>Vysoká nad Labem</v>
      </c>
      <c r="G87" s="28"/>
      <c r="H87" s="28"/>
      <c r="I87" s="23" t="s">
        <v>22</v>
      </c>
      <c r="J87" s="51" t="str">
        <f>IF(J10="","",J10)</f>
        <v>10. 3. 2022</v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3" t="s">
        <v>24</v>
      </c>
      <c r="D89" s="28"/>
      <c r="E89" s="28"/>
      <c r="F89" s="21" t="str">
        <f>E13</f>
        <v xml:space="preserve">Vysoká nad Labem </v>
      </c>
      <c r="G89" s="28"/>
      <c r="H89" s="28"/>
      <c r="I89" s="23" t="s">
        <v>31</v>
      </c>
      <c r="J89" s="26" t="str">
        <f>E19</f>
        <v>ARCHaPLAN s.r.o.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3" t="s">
        <v>29</v>
      </c>
      <c r="D90" s="28"/>
      <c r="E90" s="28"/>
      <c r="F90" s="21" t="str">
        <f>IF(E16="","",E16)</f>
        <v>Vyplň údaj</v>
      </c>
      <c r="G90" s="28"/>
      <c r="H90" s="28"/>
      <c r="I90" s="23" t="s">
        <v>36</v>
      </c>
      <c r="J90" s="26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0" t="s">
        <v>91</v>
      </c>
      <c r="D92" s="92"/>
      <c r="E92" s="92"/>
      <c r="F92" s="92"/>
      <c r="G92" s="92"/>
      <c r="H92" s="92"/>
      <c r="I92" s="92"/>
      <c r="J92" s="101" t="s">
        <v>92</v>
      </c>
      <c r="K92" s="92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2" t="s">
        <v>93</v>
      </c>
      <c r="D94" s="28"/>
      <c r="E94" s="28"/>
      <c r="F94" s="28"/>
      <c r="G94" s="28"/>
      <c r="H94" s="28"/>
      <c r="I94" s="28"/>
      <c r="J94" s="67">
        <f>J114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3" t="s">
        <v>94</v>
      </c>
    </row>
    <row r="95" spans="1:47" s="9" customFormat="1" ht="24.95" customHeight="1">
      <c r="B95" s="103"/>
      <c r="D95" s="104" t="s">
        <v>95</v>
      </c>
      <c r="E95" s="105"/>
      <c r="F95" s="105"/>
      <c r="G95" s="105"/>
      <c r="H95" s="105"/>
      <c r="I95" s="105"/>
      <c r="J95" s="106">
        <f>J115</f>
        <v>0</v>
      </c>
      <c r="L95" s="103"/>
    </row>
    <row r="96" spans="1:47" s="9" customFormat="1" ht="24.95" customHeight="1">
      <c r="B96" s="103"/>
      <c r="D96" s="104" t="s">
        <v>96</v>
      </c>
      <c r="E96" s="105"/>
      <c r="F96" s="105"/>
      <c r="G96" s="105"/>
      <c r="H96" s="105"/>
      <c r="I96" s="105"/>
      <c r="J96" s="106">
        <f>J129</f>
        <v>0</v>
      </c>
      <c r="L96" s="103"/>
    </row>
    <row r="97" spans="1:31" s="2" customFormat="1" ht="21.75" customHeight="1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3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3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97</v>
      </c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16</v>
      </c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29"/>
      <c r="C106" s="28"/>
      <c r="D106" s="28"/>
      <c r="E106" s="168" t="str">
        <f>E7</f>
        <v>Oprava vyhlídkové věže na Milíři</v>
      </c>
      <c r="F106" s="188"/>
      <c r="G106" s="188"/>
      <c r="H106" s="18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29"/>
      <c r="C108" s="23" t="s">
        <v>20</v>
      </c>
      <c r="D108" s="28"/>
      <c r="E108" s="28"/>
      <c r="F108" s="21" t="str">
        <f>F10</f>
        <v>Vysoká nad Labem</v>
      </c>
      <c r="G108" s="28"/>
      <c r="H108" s="28"/>
      <c r="I108" s="23" t="s">
        <v>22</v>
      </c>
      <c r="J108" s="51" t="str">
        <f>IF(J10="","",J10)</f>
        <v>10. 3. 2022</v>
      </c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5.2" customHeight="1">
      <c r="A110" s="28"/>
      <c r="B110" s="29"/>
      <c r="C110" s="23" t="s">
        <v>24</v>
      </c>
      <c r="D110" s="28"/>
      <c r="E110" s="28"/>
      <c r="F110" s="21" t="str">
        <f>E13</f>
        <v xml:space="preserve">Vysoká nad Labem </v>
      </c>
      <c r="G110" s="28"/>
      <c r="H110" s="28"/>
      <c r="I110" s="23" t="s">
        <v>31</v>
      </c>
      <c r="J110" s="26" t="str">
        <f>E19</f>
        <v>ARCHaPLAN s.r.o.</v>
      </c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5.2" customHeight="1">
      <c r="A111" s="28"/>
      <c r="B111" s="29"/>
      <c r="C111" s="23" t="s">
        <v>29</v>
      </c>
      <c r="D111" s="28"/>
      <c r="E111" s="28"/>
      <c r="F111" s="21" t="str">
        <f>IF(E16="","",E16)</f>
        <v>Vyplň údaj</v>
      </c>
      <c r="G111" s="28"/>
      <c r="H111" s="28"/>
      <c r="I111" s="23" t="s">
        <v>36</v>
      </c>
      <c r="J111" s="26" t="str">
        <f>E22</f>
        <v xml:space="preserve"> </v>
      </c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0.35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10" customFormat="1" ht="29.25" customHeight="1">
      <c r="A113" s="107"/>
      <c r="B113" s="108"/>
      <c r="C113" s="109" t="s">
        <v>98</v>
      </c>
      <c r="D113" s="110" t="s">
        <v>65</v>
      </c>
      <c r="E113" s="110" t="s">
        <v>61</v>
      </c>
      <c r="F113" s="110" t="s">
        <v>62</v>
      </c>
      <c r="G113" s="110" t="s">
        <v>99</v>
      </c>
      <c r="H113" s="110" t="s">
        <v>100</v>
      </c>
      <c r="I113" s="110" t="s">
        <v>101</v>
      </c>
      <c r="J113" s="111" t="s">
        <v>92</v>
      </c>
      <c r="K113" s="112" t="s">
        <v>102</v>
      </c>
      <c r="L113" s="113"/>
      <c r="M113" s="58" t="s">
        <v>1</v>
      </c>
      <c r="N113" s="59" t="s">
        <v>44</v>
      </c>
      <c r="O113" s="59" t="s">
        <v>103</v>
      </c>
      <c r="P113" s="59" t="s">
        <v>104</v>
      </c>
      <c r="Q113" s="59" t="s">
        <v>105</v>
      </c>
      <c r="R113" s="59" t="s">
        <v>106</v>
      </c>
      <c r="S113" s="59" t="s">
        <v>107</v>
      </c>
      <c r="T113" s="60" t="s">
        <v>108</v>
      </c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</row>
    <row r="114" spans="1:65" s="2" customFormat="1" ht="22.9" customHeight="1">
      <c r="A114" s="28"/>
      <c r="B114" s="29"/>
      <c r="C114" s="65" t="s">
        <v>109</v>
      </c>
      <c r="D114" s="28"/>
      <c r="E114" s="28"/>
      <c r="F114" s="28"/>
      <c r="G114" s="28"/>
      <c r="H114" s="28"/>
      <c r="I114" s="28"/>
      <c r="J114" s="114">
        <f>BK114</f>
        <v>0</v>
      </c>
      <c r="K114" s="28"/>
      <c r="L114" s="29"/>
      <c r="M114" s="61"/>
      <c r="N114" s="52"/>
      <c r="O114" s="62"/>
      <c r="P114" s="115">
        <f>P115+P129</f>
        <v>0</v>
      </c>
      <c r="Q114" s="62"/>
      <c r="R114" s="115">
        <f>R115+R129</f>
        <v>2.5000000000000001E-4</v>
      </c>
      <c r="S114" s="62"/>
      <c r="T114" s="116">
        <f>T115+T129</f>
        <v>0</v>
      </c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T114" s="13" t="s">
        <v>79</v>
      </c>
      <c r="AU114" s="13" t="s">
        <v>94</v>
      </c>
      <c r="BK114" s="117">
        <f>BK115+BK129</f>
        <v>0</v>
      </c>
    </row>
    <row r="115" spans="1:65" s="11" customFormat="1" ht="25.9" customHeight="1">
      <c r="B115" s="118"/>
      <c r="D115" s="119" t="s">
        <v>79</v>
      </c>
      <c r="E115" s="120" t="s">
        <v>110</v>
      </c>
      <c r="F115" s="120" t="s">
        <v>111</v>
      </c>
      <c r="I115" s="121"/>
      <c r="J115" s="122">
        <f>BK115</f>
        <v>0</v>
      </c>
      <c r="L115" s="118"/>
      <c r="M115" s="123"/>
      <c r="N115" s="124"/>
      <c r="O115" s="124"/>
      <c r="P115" s="125">
        <f>SUM(P116:P128)</f>
        <v>0</v>
      </c>
      <c r="Q115" s="124"/>
      <c r="R115" s="125">
        <f>SUM(R116:R128)</f>
        <v>2.5000000000000001E-4</v>
      </c>
      <c r="S115" s="124"/>
      <c r="T115" s="126">
        <f>SUM(T116:T128)</f>
        <v>0</v>
      </c>
      <c r="AR115" s="119" t="s">
        <v>85</v>
      </c>
      <c r="AT115" s="127" t="s">
        <v>79</v>
      </c>
      <c r="AU115" s="127" t="s">
        <v>80</v>
      </c>
      <c r="AY115" s="119" t="s">
        <v>112</v>
      </c>
      <c r="BK115" s="128">
        <f>SUM(BK116:BK128)</f>
        <v>0</v>
      </c>
    </row>
    <row r="116" spans="1:65" s="2" customFormat="1" ht="24.2" customHeight="1">
      <c r="A116" s="28"/>
      <c r="B116" s="129"/>
      <c r="C116" s="130" t="s">
        <v>85</v>
      </c>
      <c r="D116" s="130" t="s">
        <v>113</v>
      </c>
      <c r="E116" s="131" t="s">
        <v>114</v>
      </c>
      <c r="F116" s="132" t="s">
        <v>115</v>
      </c>
      <c r="G116" s="133" t="s">
        <v>116</v>
      </c>
      <c r="H116" s="134">
        <v>1</v>
      </c>
      <c r="I116" s="135"/>
      <c r="J116" s="136">
        <f t="shared" ref="J116:J128" si="0">ROUND(I116*H116,2)</f>
        <v>0</v>
      </c>
      <c r="K116" s="137"/>
      <c r="L116" s="29"/>
      <c r="M116" s="138" t="s">
        <v>1</v>
      </c>
      <c r="N116" s="139" t="s">
        <v>45</v>
      </c>
      <c r="O116" s="54"/>
      <c r="P116" s="140">
        <f t="shared" ref="P116:P128" si="1">O116*H116</f>
        <v>0</v>
      </c>
      <c r="Q116" s="140">
        <v>0</v>
      </c>
      <c r="R116" s="140">
        <f t="shared" ref="R116:R128" si="2">Q116*H116</f>
        <v>0</v>
      </c>
      <c r="S116" s="140">
        <v>0</v>
      </c>
      <c r="T116" s="141">
        <f t="shared" ref="T116:T128" si="3">S116*H116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R116" s="142" t="s">
        <v>117</v>
      </c>
      <c r="AT116" s="142" t="s">
        <v>113</v>
      </c>
      <c r="AU116" s="142" t="s">
        <v>85</v>
      </c>
      <c r="AY116" s="13" t="s">
        <v>112</v>
      </c>
      <c r="BE116" s="143">
        <f t="shared" ref="BE116:BE128" si="4">IF(N116="základní",J116,0)</f>
        <v>0</v>
      </c>
      <c r="BF116" s="143">
        <f t="shared" ref="BF116:BF128" si="5">IF(N116="snížená",J116,0)</f>
        <v>0</v>
      </c>
      <c r="BG116" s="143">
        <f t="shared" ref="BG116:BG128" si="6">IF(N116="zákl. přenesená",J116,0)</f>
        <v>0</v>
      </c>
      <c r="BH116" s="143">
        <f t="shared" ref="BH116:BH128" si="7">IF(N116="sníž. přenesená",J116,0)</f>
        <v>0</v>
      </c>
      <c r="BI116" s="143">
        <f t="shared" ref="BI116:BI128" si="8">IF(N116="nulová",J116,0)</f>
        <v>0</v>
      </c>
      <c r="BJ116" s="13" t="s">
        <v>85</v>
      </c>
      <c r="BK116" s="143">
        <f t="shared" ref="BK116:BK128" si="9">ROUND(I116*H116,2)</f>
        <v>0</v>
      </c>
      <c r="BL116" s="13" t="s">
        <v>117</v>
      </c>
      <c r="BM116" s="142" t="s">
        <v>118</v>
      </c>
    </row>
    <row r="117" spans="1:65" s="2" customFormat="1" ht="16.5" customHeight="1">
      <c r="A117" s="28"/>
      <c r="B117" s="129"/>
      <c r="C117" s="130" t="s">
        <v>87</v>
      </c>
      <c r="D117" s="130" t="s">
        <v>113</v>
      </c>
      <c r="E117" s="131" t="s">
        <v>119</v>
      </c>
      <c r="F117" s="132" t="s">
        <v>120</v>
      </c>
      <c r="G117" s="133" t="s">
        <v>116</v>
      </c>
      <c r="H117" s="134">
        <v>1</v>
      </c>
      <c r="I117" s="135"/>
      <c r="J117" s="136">
        <f t="shared" si="0"/>
        <v>0</v>
      </c>
      <c r="K117" s="137"/>
      <c r="L117" s="29"/>
      <c r="M117" s="138" t="s">
        <v>1</v>
      </c>
      <c r="N117" s="139" t="s">
        <v>45</v>
      </c>
      <c r="O117" s="54"/>
      <c r="P117" s="140">
        <f t="shared" si="1"/>
        <v>0</v>
      </c>
      <c r="Q117" s="140">
        <v>0</v>
      </c>
      <c r="R117" s="140">
        <f t="shared" si="2"/>
        <v>0</v>
      </c>
      <c r="S117" s="140">
        <v>0</v>
      </c>
      <c r="T117" s="141">
        <f t="shared" si="3"/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42" t="s">
        <v>117</v>
      </c>
      <c r="AT117" s="142" t="s">
        <v>113</v>
      </c>
      <c r="AU117" s="142" t="s">
        <v>85</v>
      </c>
      <c r="AY117" s="13" t="s">
        <v>112</v>
      </c>
      <c r="BE117" s="143">
        <f t="shared" si="4"/>
        <v>0</v>
      </c>
      <c r="BF117" s="143">
        <f t="shared" si="5"/>
        <v>0</v>
      </c>
      <c r="BG117" s="143">
        <f t="shared" si="6"/>
        <v>0</v>
      </c>
      <c r="BH117" s="143">
        <f t="shared" si="7"/>
        <v>0</v>
      </c>
      <c r="BI117" s="143">
        <f t="shared" si="8"/>
        <v>0</v>
      </c>
      <c r="BJ117" s="13" t="s">
        <v>85</v>
      </c>
      <c r="BK117" s="143">
        <f t="shared" si="9"/>
        <v>0</v>
      </c>
      <c r="BL117" s="13" t="s">
        <v>117</v>
      </c>
      <c r="BM117" s="142" t="s">
        <v>121</v>
      </c>
    </row>
    <row r="118" spans="1:65" s="2" customFormat="1" ht="78" customHeight="1">
      <c r="A118" s="28"/>
      <c r="B118" s="129"/>
      <c r="C118" s="130" t="s">
        <v>122</v>
      </c>
      <c r="D118" s="130" t="s">
        <v>113</v>
      </c>
      <c r="E118" s="131" t="s">
        <v>123</v>
      </c>
      <c r="F118" s="132" t="s">
        <v>124</v>
      </c>
      <c r="G118" s="133" t="s">
        <v>125</v>
      </c>
      <c r="H118" s="134">
        <v>1</v>
      </c>
      <c r="I118" s="135"/>
      <c r="J118" s="136">
        <f t="shared" si="0"/>
        <v>0</v>
      </c>
      <c r="K118" s="137"/>
      <c r="L118" s="29"/>
      <c r="M118" s="138" t="s">
        <v>1</v>
      </c>
      <c r="N118" s="139" t="s">
        <v>45</v>
      </c>
      <c r="O118" s="54"/>
      <c r="P118" s="140">
        <f t="shared" si="1"/>
        <v>0</v>
      </c>
      <c r="Q118" s="140">
        <v>0</v>
      </c>
      <c r="R118" s="140">
        <f t="shared" si="2"/>
        <v>0</v>
      </c>
      <c r="S118" s="140">
        <v>0</v>
      </c>
      <c r="T118" s="141">
        <f t="shared" si="3"/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42" t="s">
        <v>126</v>
      </c>
      <c r="AT118" s="142" t="s">
        <v>113</v>
      </c>
      <c r="AU118" s="142" t="s">
        <v>85</v>
      </c>
      <c r="AY118" s="13" t="s">
        <v>112</v>
      </c>
      <c r="BE118" s="143">
        <f t="shared" si="4"/>
        <v>0</v>
      </c>
      <c r="BF118" s="143">
        <f t="shared" si="5"/>
        <v>0</v>
      </c>
      <c r="BG118" s="143">
        <f t="shared" si="6"/>
        <v>0</v>
      </c>
      <c r="BH118" s="143">
        <f t="shared" si="7"/>
        <v>0</v>
      </c>
      <c r="BI118" s="143">
        <f t="shared" si="8"/>
        <v>0</v>
      </c>
      <c r="BJ118" s="13" t="s">
        <v>85</v>
      </c>
      <c r="BK118" s="143">
        <f t="shared" si="9"/>
        <v>0</v>
      </c>
      <c r="BL118" s="13" t="s">
        <v>126</v>
      </c>
      <c r="BM118" s="142" t="s">
        <v>127</v>
      </c>
    </row>
    <row r="119" spans="1:65" s="2" customFormat="1" ht="111.75" customHeight="1">
      <c r="A119" s="28"/>
      <c r="B119" s="129"/>
      <c r="C119" s="130" t="s">
        <v>128</v>
      </c>
      <c r="D119" s="130" t="s">
        <v>113</v>
      </c>
      <c r="E119" s="131" t="s">
        <v>129</v>
      </c>
      <c r="F119" s="132" t="s">
        <v>130</v>
      </c>
      <c r="G119" s="133" t="s">
        <v>125</v>
      </c>
      <c r="H119" s="134">
        <v>1</v>
      </c>
      <c r="I119" s="135"/>
      <c r="J119" s="136">
        <f t="shared" si="0"/>
        <v>0</v>
      </c>
      <c r="K119" s="137"/>
      <c r="L119" s="29"/>
      <c r="M119" s="138" t="s">
        <v>1</v>
      </c>
      <c r="N119" s="139" t="s">
        <v>45</v>
      </c>
      <c r="O119" s="54"/>
      <c r="P119" s="140">
        <f t="shared" si="1"/>
        <v>0</v>
      </c>
      <c r="Q119" s="140">
        <v>0</v>
      </c>
      <c r="R119" s="140">
        <f t="shared" si="2"/>
        <v>0</v>
      </c>
      <c r="S119" s="140">
        <v>0</v>
      </c>
      <c r="T119" s="141">
        <f t="shared" si="3"/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42" t="s">
        <v>126</v>
      </c>
      <c r="AT119" s="142" t="s">
        <v>113</v>
      </c>
      <c r="AU119" s="142" t="s">
        <v>85</v>
      </c>
      <c r="AY119" s="13" t="s">
        <v>112</v>
      </c>
      <c r="BE119" s="143">
        <f t="shared" si="4"/>
        <v>0</v>
      </c>
      <c r="BF119" s="143">
        <f t="shared" si="5"/>
        <v>0</v>
      </c>
      <c r="BG119" s="143">
        <f t="shared" si="6"/>
        <v>0</v>
      </c>
      <c r="BH119" s="143">
        <f t="shared" si="7"/>
        <v>0</v>
      </c>
      <c r="BI119" s="143">
        <f t="shared" si="8"/>
        <v>0</v>
      </c>
      <c r="BJ119" s="13" t="s">
        <v>85</v>
      </c>
      <c r="BK119" s="143">
        <f t="shared" si="9"/>
        <v>0</v>
      </c>
      <c r="BL119" s="13" t="s">
        <v>126</v>
      </c>
      <c r="BM119" s="142" t="s">
        <v>131</v>
      </c>
    </row>
    <row r="120" spans="1:65" s="2" customFormat="1" ht="24.2" customHeight="1">
      <c r="A120" s="28"/>
      <c r="B120" s="129"/>
      <c r="C120" s="130" t="s">
        <v>132</v>
      </c>
      <c r="D120" s="130" t="s">
        <v>113</v>
      </c>
      <c r="E120" s="131" t="s">
        <v>133</v>
      </c>
      <c r="F120" s="132" t="s">
        <v>134</v>
      </c>
      <c r="G120" s="133" t="s">
        <v>116</v>
      </c>
      <c r="H120" s="134">
        <v>4</v>
      </c>
      <c r="I120" s="135"/>
      <c r="J120" s="136">
        <f t="shared" si="0"/>
        <v>0</v>
      </c>
      <c r="K120" s="137"/>
      <c r="L120" s="29"/>
      <c r="M120" s="138" t="s">
        <v>1</v>
      </c>
      <c r="N120" s="139" t="s">
        <v>45</v>
      </c>
      <c r="O120" s="54"/>
      <c r="P120" s="140">
        <f t="shared" si="1"/>
        <v>0</v>
      </c>
      <c r="Q120" s="140">
        <v>0</v>
      </c>
      <c r="R120" s="140">
        <f t="shared" si="2"/>
        <v>0</v>
      </c>
      <c r="S120" s="140">
        <v>0</v>
      </c>
      <c r="T120" s="141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42" t="s">
        <v>126</v>
      </c>
      <c r="AT120" s="142" t="s">
        <v>113</v>
      </c>
      <c r="AU120" s="142" t="s">
        <v>85</v>
      </c>
      <c r="AY120" s="13" t="s">
        <v>112</v>
      </c>
      <c r="BE120" s="143">
        <f t="shared" si="4"/>
        <v>0</v>
      </c>
      <c r="BF120" s="143">
        <f t="shared" si="5"/>
        <v>0</v>
      </c>
      <c r="BG120" s="143">
        <f t="shared" si="6"/>
        <v>0</v>
      </c>
      <c r="BH120" s="143">
        <f t="shared" si="7"/>
        <v>0</v>
      </c>
      <c r="BI120" s="143">
        <f t="shared" si="8"/>
        <v>0</v>
      </c>
      <c r="BJ120" s="13" t="s">
        <v>85</v>
      </c>
      <c r="BK120" s="143">
        <f t="shared" si="9"/>
        <v>0</v>
      </c>
      <c r="BL120" s="13" t="s">
        <v>126</v>
      </c>
      <c r="BM120" s="142" t="s">
        <v>135</v>
      </c>
    </row>
    <row r="121" spans="1:65" s="2" customFormat="1" ht="62.65" customHeight="1">
      <c r="A121" s="28"/>
      <c r="B121" s="129"/>
      <c r="C121" s="130" t="s">
        <v>136</v>
      </c>
      <c r="D121" s="130" t="s">
        <v>113</v>
      </c>
      <c r="E121" s="131" t="s">
        <v>137</v>
      </c>
      <c r="F121" s="132" t="s">
        <v>138</v>
      </c>
      <c r="G121" s="133" t="s">
        <v>116</v>
      </c>
      <c r="H121" s="134">
        <v>4</v>
      </c>
      <c r="I121" s="135"/>
      <c r="J121" s="136">
        <f t="shared" si="0"/>
        <v>0</v>
      </c>
      <c r="K121" s="137"/>
      <c r="L121" s="29"/>
      <c r="M121" s="138" t="s">
        <v>1</v>
      </c>
      <c r="N121" s="139" t="s">
        <v>45</v>
      </c>
      <c r="O121" s="54"/>
      <c r="P121" s="140">
        <f t="shared" si="1"/>
        <v>0</v>
      </c>
      <c r="Q121" s="140">
        <v>0</v>
      </c>
      <c r="R121" s="140">
        <f t="shared" si="2"/>
        <v>0</v>
      </c>
      <c r="S121" s="140">
        <v>0</v>
      </c>
      <c r="T121" s="141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42" t="s">
        <v>126</v>
      </c>
      <c r="AT121" s="142" t="s">
        <v>113</v>
      </c>
      <c r="AU121" s="142" t="s">
        <v>85</v>
      </c>
      <c r="AY121" s="13" t="s">
        <v>112</v>
      </c>
      <c r="BE121" s="143">
        <f t="shared" si="4"/>
        <v>0</v>
      </c>
      <c r="BF121" s="143">
        <f t="shared" si="5"/>
        <v>0</v>
      </c>
      <c r="BG121" s="143">
        <f t="shared" si="6"/>
        <v>0</v>
      </c>
      <c r="BH121" s="143">
        <f t="shared" si="7"/>
        <v>0</v>
      </c>
      <c r="BI121" s="143">
        <f t="shared" si="8"/>
        <v>0</v>
      </c>
      <c r="BJ121" s="13" t="s">
        <v>85</v>
      </c>
      <c r="BK121" s="143">
        <f t="shared" si="9"/>
        <v>0</v>
      </c>
      <c r="BL121" s="13" t="s">
        <v>126</v>
      </c>
      <c r="BM121" s="142" t="s">
        <v>139</v>
      </c>
    </row>
    <row r="122" spans="1:65" s="2" customFormat="1" ht="49.15" customHeight="1">
      <c r="A122" s="28"/>
      <c r="B122" s="129"/>
      <c r="C122" s="130" t="s">
        <v>140</v>
      </c>
      <c r="D122" s="130" t="s">
        <v>113</v>
      </c>
      <c r="E122" s="131" t="s">
        <v>141</v>
      </c>
      <c r="F122" s="132" t="s">
        <v>142</v>
      </c>
      <c r="G122" s="133" t="s">
        <v>125</v>
      </c>
      <c r="H122" s="134">
        <v>1</v>
      </c>
      <c r="I122" s="135"/>
      <c r="J122" s="136">
        <f t="shared" si="0"/>
        <v>0</v>
      </c>
      <c r="K122" s="137"/>
      <c r="L122" s="29"/>
      <c r="M122" s="138" t="s">
        <v>1</v>
      </c>
      <c r="N122" s="139" t="s">
        <v>45</v>
      </c>
      <c r="O122" s="54"/>
      <c r="P122" s="140">
        <f t="shared" si="1"/>
        <v>0</v>
      </c>
      <c r="Q122" s="140">
        <v>2.5000000000000001E-4</v>
      </c>
      <c r="R122" s="140">
        <f t="shared" si="2"/>
        <v>2.5000000000000001E-4</v>
      </c>
      <c r="S122" s="140">
        <v>0</v>
      </c>
      <c r="T122" s="141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42" t="s">
        <v>126</v>
      </c>
      <c r="AT122" s="142" t="s">
        <v>113</v>
      </c>
      <c r="AU122" s="142" t="s">
        <v>85</v>
      </c>
      <c r="AY122" s="13" t="s">
        <v>112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3" t="s">
        <v>85</v>
      </c>
      <c r="BK122" s="143">
        <f t="shared" si="9"/>
        <v>0</v>
      </c>
      <c r="BL122" s="13" t="s">
        <v>126</v>
      </c>
      <c r="BM122" s="142" t="s">
        <v>143</v>
      </c>
    </row>
    <row r="123" spans="1:65" s="2" customFormat="1" ht="21.75" customHeight="1">
      <c r="A123" s="28"/>
      <c r="B123" s="129"/>
      <c r="C123" s="130" t="s">
        <v>144</v>
      </c>
      <c r="D123" s="130" t="s">
        <v>113</v>
      </c>
      <c r="E123" s="131" t="s">
        <v>145</v>
      </c>
      <c r="F123" s="132" t="s">
        <v>146</v>
      </c>
      <c r="G123" s="133" t="s">
        <v>116</v>
      </c>
      <c r="H123" s="134">
        <v>4</v>
      </c>
      <c r="I123" s="135"/>
      <c r="J123" s="136">
        <f t="shared" si="0"/>
        <v>0</v>
      </c>
      <c r="K123" s="137"/>
      <c r="L123" s="29"/>
      <c r="M123" s="138" t="s">
        <v>1</v>
      </c>
      <c r="N123" s="139" t="s">
        <v>45</v>
      </c>
      <c r="O123" s="54"/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42" t="s">
        <v>126</v>
      </c>
      <c r="AT123" s="142" t="s">
        <v>113</v>
      </c>
      <c r="AU123" s="142" t="s">
        <v>85</v>
      </c>
      <c r="AY123" s="13" t="s">
        <v>112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3" t="s">
        <v>85</v>
      </c>
      <c r="BK123" s="143">
        <f t="shared" si="9"/>
        <v>0</v>
      </c>
      <c r="BL123" s="13" t="s">
        <v>126</v>
      </c>
      <c r="BM123" s="142" t="s">
        <v>147</v>
      </c>
    </row>
    <row r="124" spans="1:65" s="2" customFormat="1" ht="33" customHeight="1">
      <c r="A124" s="28"/>
      <c r="B124" s="129"/>
      <c r="C124" s="130" t="s">
        <v>148</v>
      </c>
      <c r="D124" s="130" t="s">
        <v>113</v>
      </c>
      <c r="E124" s="131" t="s">
        <v>149</v>
      </c>
      <c r="F124" s="132" t="s">
        <v>150</v>
      </c>
      <c r="G124" s="133" t="s">
        <v>125</v>
      </c>
      <c r="H124" s="134">
        <v>1</v>
      </c>
      <c r="I124" s="135"/>
      <c r="J124" s="136">
        <f t="shared" si="0"/>
        <v>0</v>
      </c>
      <c r="K124" s="137"/>
      <c r="L124" s="29"/>
      <c r="M124" s="138" t="s">
        <v>1</v>
      </c>
      <c r="N124" s="139" t="s">
        <v>45</v>
      </c>
      <c r="O124" s="54"/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42" t="s">
        <v>126</v>
      </c>
      <c r="AT124" s="142" t="s">
        <v>113</v>
      </c>
      <c r="AU124" s="142" t="s">
        <v>85</v>
      </c>
      <c r="AY124" s="13" t="s">
        <v>112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3" t="s">
        <v>85</v>
      </c>
      <c r="BK124" s="143">
        <f t="shared" si="9"/>
        <v>0</v>
      </c>
      <c r="BL124" s="13" t="s">
        <v>126</v>
      </c>
      <c r="BM124" s="142" t="s">
        <v>151</v>
      </c>
    </row>
    <row r="125" spans="1:65" s="2" customFormat="1" ht="24.2" customHeight="1">
      <c r="A125" s="28"/>
      <c r="B125" s="129"/>
      <c r="C125" s="130" t="s">
        <v>152</v>
      </c>
      <c r="D125" s="130" t="s">
        <v>113</v>
      </c>
      <c r="E125" s="131" t="s">
        <v>153</v>
      </c>
      <c r="F125" s="132" t="s">
        <v>154</v>
      </c>
      <c r="G125" s="133" t="s">
        <v>125</v>
      </c>
      <c r="H125" s="134">
        <v>1</v>
      </c>
      <c r="I125" s="135"/>
      <c r="J125" s="136">
        <f t="shared" si="0"/>
        <v>0</v>
      </c>
      <c r="K125" s="137"/>
      <c r="L125" s="29"/>
      <c r="M125" s="138" t="s">
        <v>1</v>
      </c>
      <c r="N125" s="139" t="s">
        <v>45</v>
      </c>
      <c r="O125" s="54"/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42" t="s">
        <v>126</v>
      </c>
      <c r="AT125" s="142" t="s">
        <v>113</v>
      </c>
      <c r="AU125" s="142" t="s">
        <v>85</v>
      </c>
      <c r="AY125" s="13" t="s">
        <v>112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3" t="s">
        <v>85</v>
      </c>
      <c r="BK125" s="143">
        <f t="shared" si="9"/>
        <v>0</v>
      </c>
      <c r="BL125" s="13" t="s">
        <v>126</v>
      </c>
      <c r="BM125" s="142" t="s">
        <v>155</v>
      </c>
    </row>
    <row r="126" spans="1:65" s="2" customFormat="1" ht="66.75" customHeight="1">
      <c r="A126" s="28"/>
      <c r="B126" s="129"/>
      <c r="C126" s="130" t="s">
        <v>156</v>
      </c>
      <c r="D126" s="130" t="s">
        <v>113</v>
      </c>
      <c r="E126" s="131" t="s">
        <v>157</v>
      </c>
      <c r="F126" s="132" t="s">
        <v>158</v>
      </c>
      <c r="G126" s="133" t="s">
        <v>125</v>
      </c>
      <c r="H126" s="134">
        <v>1</v>
      </c>
      <c r="I126" s="135"/>
      <c r="J126" s="136">
        <f t="shared" si="0"/>
        <v>0</v>
      </c>
      <c r="K126" s="137"/>
      <c r="L126" s="29"/>
      <c r="M126" s="138" t="s">
        <v>1</v>
      </c>
      <c r="N126" s="139" t="s">
        <v>45</v>
      </c>
      <c r="O126" s="54"/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2" t="s">
        <v>117</v>
      </c>
      <c r="AT126" s="142" t="s">
        <v>113</v>
      </c>
      <c r="AU126" s="142" t="s">
        <v>85</v>
      </c>
      <c r="AY126" s="13" t="s">
        <v>112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3" t="s">
        <v>85</v>
      </c>
      <c r="BK126" s="143">
        <f t="shared" si="9"/>
        <v>0</v>
      </c>
      <c r="BL126" s="13" t="s">
        <v>117</v>
      </c>
      <c r="BM126" s="142" t="s">
        <v>159</v>
      </c>
    </row>
    <row r="127" spans="1:65" s="2" customFormat="1" ht="24.2" customHeight="1">
      <c r="A127" s="28"/>
      <c r="B127" s="129"/>
      <c r="C127" s="130" t="s">
        <v>160</v>
      </c>
      <c r="D127" s="130" t="s">
        <v>113</v>
      </c>
      <c r="E127" s="131" t="s">
        <v>161</v>
      </c>
      <c r="F127" s="132" t="s">
        <v>162</v>
      </c>
      <c r="G127" s="133" t="s">
        <v>125</v>
      </c>
      <c r="H127" s="134">
        <v>1</v>
      </c>
      <c r="I127" s="135"/>
      <c r="J127" s="136">
        <f t="shared" si="0"/>
        <v>0</v>
      </c>
      <c r="K127" s="137"/>
      <c r="L127" s="29"/>
      <c r="M127" s="138" t="s">
        <v>1</v>
      </c>
      <c r="N127" s="139" t="s">
        <v>45</v>
      </c>
      <c r="O127" s="54"/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42" t="s">
        <v>117</v>
      </c>
      <c r="AT127" s="142" t="s">
        <v>113</v>
      </c>
      <c r="AU127" s="142" t="s">
        <v>85</v>
      </c>
      <c r="AY127" s="13" t="s">
        <v>112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3" t="s">
        <v>85</v>
      </c>
      <c r="BK127" s="143">
        <f t="shared" si="9"/>
        <v>0</v>
      </c>
      <c r="BL127" s="13" t="s">
        <v>117</v>
      </c>
      <c r="BM127" s="142" t="s">
        <v>163</v>
      </c>
    </row>
    <row r="128" spans="1:65" s="2" customFormat="1" ht="49.15" customHeight="1">
      <c r="A128" s="28"/>
      <c r="B128" s="129"/>
      <c r="C128" s="130" t="s">
        <v>164</v>
      </c>
      <c r="D128" s="130" t="s">
        <v>113</v>
      </c>
      <c r="E128" s="131" t="s">
        <v>165</v>
      </c>
      <c r="F128" s="132" t="s">
        <v>166</v>
      </c>
      <c r="G128" s="133" t="s">
        <v>125</v>
      </c>
      <c r="H128" s="134">
        <v>1</v>
      </c>
      <c r="I128" s="135"/>
      <c r="J128" s="136">
        <f t="shared" si="0"/>
        <v>0</v>
      </c>
      <c r="K128" s="137"/>
      <c r="L128" s="29"/>
      <c r="M128" s="138" t="s">
        <v>1</v>
      </c>
      <c r="N128" s="139" t="s">
        <v>45</v>
      </c>
      <c r="O128" s="54"/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42" t="s">
        <v>117</v>
      </c>
      <c r="AT128" s="142" t="s">
        <v>113</v>
      </c>
      <c r="AU128" s="142" t="s">
        <v>85</v>
      </c>
      <c r="AY128" s="13" t="s">
        <v>112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3" t="s">
        <v>85</v>
      </c>
      <c r="BK128" s="143">
        <f t="shared" si="9"/>
        <v>0</v>
      </c>
      <c r="BL128" s="13" t="s">
        <v>117</v>
      </c>
      <c r="BM128" s="142" t="s">
        <v>167</v>
      </c>
    </row>
    <row r="129" spans="1:65" s="11" customFormat="1" ht="25.9" customHeight="1">
      <c r="B129" s="118"/>
      <c r="D129" s="119" t="s">
        <v>79</v>
      </c>
      <c r="E129" s="120" t="s">
        <v>168</v>
      </c>
      <c r="F129" s="120" t="s">
        <v>169</v>
      </c>
      <c r="I129" s="121"/>
      <c r="J129" s="122">
        <f>BK129</f>
        <v>0</v>
      </c>
      <c r="L129" s="118"/>
      <c r="M129" s="123"/>
      <c r="N129" s="124"/>
      <c r="O129" s="124"/>
      <c r="P129" s="125">
        <f>P130</f>
        <v>0</v>
      </c>
      <c r="Q129" s="124"/>
      <c r="R129" s="125">
        <f>R130</f>
        <v>0</v>
      </c>
      <c r="S129" s="124"/>
      <c r="T129" s="126">
        <f>T130</f>
        <v>0</v>
      </c>
      <c r="AR129" s="119" t="s">
        <v>132</v>
      </c>
      <c r="AT129" s="127" t="s">
        <v>79</v>
      </c>
      <c r="AU129" s="127" t="s">
        <v>80</v>
      </c>
      <c r="AY129" s="119" t="s">
        <v>112</v>
      </c>
      <c r="BK129" s="128">
        <f>BK130</f>
        <v>0</v>
      </c>
    </row>
    <row r="130" spans="1:65" s="2" customFormat="1" ht="24.2" customHeight="1">
      <c r="A130" s="28"/>
      <c r="B130" s="129"/>
      <c r="C130" s="130" t="s">
        <v>170</v>
      </c>
      <c r="D130" s="130" t="s">
        <v>113</v>
      </c>
      <c r="E130" s="131" t="s">
        <v>171</v>
      </c>
      <c r="F130" s="132" t="s">
        <v>172</v>
      </c>
      <c r="G130" s="133" t="s">
        <v>116</v>
      </c>
      <c r="H130" s="134">
        <v>1</v>
      </c>
      <c r="I130" s="135"/>
      <c r="J130" s="136">
        <f>ROUND(I130*H130,2)</f>
        <v>0</v>
      </c>
      <c r="K130" s="137"/>
      <c r="L130" s="29"/>
      <c r="M130" s="144" t="s">
        <v>1</v>
      </c>
      <c r="N130" s="145" t="s">
        <v>45</v>
      </c>
      <c r="O130" s="146"/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42" t="s">
        <v>117</v>
      </c>
      <c r="AT130" s="142" t="s">
        <v>113</v>
      </c>
      <c r="AU130" s="142" t="s">
        <v>85</v>
      </c>
      <c r="AY130" s="13" t="s">
        <v>112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3" t="s">
        <v>85</v>
      </c>
      <c r="BK130" s="143">
        <f>ROUND(I130*H130,2)</f>
        <v>0</v>
      </c>
      <c r="BL130" s="13" t="s">
        <v>117</v>
      </c>
      <c r="BM130" s="142" t="s">
        <v>173</v>
      </c>
    </row>
    <row r="131" spans="1:65" s="2" customFormat="1" ht="6.95" customHeight="1">
      <c r="A131" s="28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29"/>
      <c r="M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</sheetData>
  <autoFilter ref="C113:K130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352_OP - Oprava vyhlídkov...</vt:lpstr>
      <vt:lpstr>'352_OP - Oprava vyhlídkov...'!Názvy_tisku</vt:lpstr>
      <vt:lpstr>'Rekapitulace stavby'!Názvy_tisku</vt:lpstr>
      <vt:lpstr>'352_OP - Oprava vyhlídkov...'!Oblast_tisku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DESKTOP-8OVI354\greplova</dc:creator>
  <cp:lastModifiedBy>Horák</cp:lastModifiedBy>
  <dcterms:created xsi:type="dcterms:W3CDTF">2022-03-31T08:12:02Z</dcterms:created>
  <dcterms:modified xsi:type="dcterms:W3CDTF">2022-04-01T07:05:44Z</dcterms:modified>
</cp:coreProperties>
</file>