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mc:AlternateContent xmlns:mc="http://schemas.openxmlformats.org/markup-compatibility/2006">
    <mc:Choice Requires="x15">
      <x15ac:absPath xmlns:x15ac="http://schemas.microsoft.com/office/spreadsheetml/2010/11/ac" url="C:\Users\jana\Desktop\Jana\PO MATERSKE\VYSOKA nad Labem\VZMR 2023_retenční nádrž\zadávací dokumentace\"/>
    </mc:Choice>
  </mc:AlternateContent>
  <xr:revisionPtr revIDLastSave="0" documentId="8_{92518A7B-52CF-443A-AE5D-C82573CCE342}" xr6:coauthVersionLast="47" xr6:coauthVersionMax="47" xr10:uidLastSave="{00000000-0000-0000-0000-000000000000}"/>
  <bookViews>
    <workbookView xWindow="-108" yWindow="-108" windowWidth="23256" windowHeight="12576" xr2:uid="{00000000-000D-0000-FFFF-FFFF00000000}"/>
  </bookViews>
  <sheets>
    <sheet name="Rekapitulace stavby" sheetId="1" r:id="rId1"/>
    <sheet name="SO 01 - Nádrž" sheetId="2" r:id="rId2"/>
    <sheet name="SO 02 - Vegetační úpravy" sheetId="3" r:id="rId3"/>
    <sheet name="SO 03 - Vedlejší rozpočto..." sheetId="4" r:id="rId4"/>
  </sheets>
  <definedNames>
    <definedName name="_xlnm._FilterDatabase" localSheetId="1" hidden="1">'SO 01 - Nádrž'!$C$122:$K$514</definedName>
    <definedName name="_xlnm._FilterDatabase" localSheetId="2" hidden="1">'SO 02 - Vegetační úpravy'!$C$119:$K$197</definedName>
    <definedName name="_xlnm._FilterDatabase" localSheetId="3" hidden="1">'SO 03 - Vedlejší rozpočto...'!$C$116:$K$135</definedName>
    <definedName name="_xlnm.Print_Titles" localSheetId="0">'Rekapitulace stavby'!$92:$92</definedName>
    <definedName name="_xlnm.Print_Titles" localSheetId="1">'SO 01 - Nádrž'!$122:$122</definedName>
    <definedName name="_xlnm.Print_Titles" localSheetId="2">'SO 02 - Vegetační úpravy'!$119:$119</definedName>
    <definedName name="_xlnm.Print_Titles" localSheetId="3">'SO 03 - Vedlejší rozpočto...'!$116:$116</definedName>
    <definedName name="_xlnm.Print_Area" localSheetId="0">'Rekapitulace stavby'!$D$4:$AO$76,'Rekapitulace stavby'!$C$82:$AQ$98</definedName>
    <definedName name="_xlnm.Print_Area" localSheetId="1">'SO 01 - Nádrž'!$C$4:$J$76,'SO 01 - Nádrž'!$C$82:$J$104,'SO 01 - Nádrž'!$C$110:$J$514</definedName>
    <definedName name="_xlnm.Print_Area" localSheetId="2">'SO 02 - Vegetační úpravy'!$C$4:$J$76,'SO 02 - Vegetační úpravy'!$C$82:$J$101,'SO 02 - Vegetační úpravy'!$C$107:$J$197</definedName>
    <definedName name="_xlnm.Print_Area" localSheetId="3">'SO 03 - Vedlejší rozpočto...'!$C$4:$J$76,'SO 03 - Vedlejší rozpočto...'!$C$82:$J$98,'SO 03 - Vedlejší rozpočto...'!$C$104:$J$135</definedName>
  </definedNames>
  <calcPr calcId="181029"/>
</workbook>
</file>

<file path=xl/calcChain.xml><?xml version="1.0" encoding="utf-8"?>
<calcChain xmlns="http://schemas.openxmlformats.org/spreadsheetml/2006/main">
  <c r="J37" i="4" l="1"/>
  <c r="J36" i="4"/>
  <c r="AY97" i="1"/>
  <c r="J35" i="4"/>
  <c r="AX97" i="1"/>
  <c r="BI135" i="4"/>
  <c r="BH135" i="4"/>
  <c r="BG135" i="4"/>
  <c r="BF135" i="4"/>
  <c r="T135" i="4"/>
  <c r="R135" i="4"/>
  <c r="P135" i="4"/>
  <c r="BI134" i="4"/>
  <c r="BH134" i="4"/>
  <c r="BG134" i="4"/>
  <c r="BF134" i="4"/>
  <c r="T134" i="4"/>
  <c r="R134" i="4"/>
  <c r="P134" i="4"/>
  <c r="BI133" i="4"/>
  <c r="BH133" i="4"/>
  <c r="BG133" i="4"/>
  <c r="BF133" i="4"/>
  <c r="T133" i="4"/>
  <c r="R133" i="4"/>
  <c r="P133" i="4"/>
  <c r="BI130" i="4"/>
  <c r="BH130" i="4"/>
  <c r="BG130" i="4"/>
  <c r="BF130" i="4"/>
  <c r="T130" i="4"/>
  <c r="R130" i="4"/>
  <c r="P130" i="4"/>
  <c r="BI127" i="4"/>
  <c r="BH127" i="4"/>
  <c r="BG127" i="4"/>
  <c r="BF127" i="4"/>
  <c r="T127" i="4"/>
  <c r="R127" i="4"/>
  <c r="P127" i="4"/>
  <c r="BI126" i="4"/>
  <c r="BH126" i="4"/>
  <c r="BG126" i="4"/>
  <c r="BF126" i="4"/>
  <c r="T126" i="4"/>
  <c r="R126" i="4"/>
  <c r="P126" i="4"/>
  <c r="BI125" i="4"/>
  <c r="BH125" i="4"/>
  <c r="BG125" i="4"/>
  <c r="BF125" i="4"/>
  <c r="T125" i="4"/>
  <c r="R125" i="4"/>
  <c r="P125" i="4"/>
  <c r="BI123" i="4"/>
  <c r="BH123" i="4"/>
  <c r="BG123" i="4"/>
  <c r="BF123" i="4"/>
  <c r="T123" i="4"/>
  <c r="R123" i="4"/>
  <c r="P123" i="4"/>
  <c r="BI121" i="4"/>
  <c r="BH121" i="4"/>
  <c r="BG121" i="4"/>
  <c r="BF121" i="4"/>
  <c r="T121" i="4"/>
  <c r="R121" i="4"/>
  <c r="P121" i="4"/>
  <c r="BI119" i="4"/>
  <c r="BH119" i="4"/>
  <c r="BG119" i="4"/>
  <c r="BF119" i="4"/>
  <c r="T119" i="4"/>
  <c r="R119" i="4"/>
  <c r="P119" i="4"/>
  <c r="J114" i="4"/>
  <c r="J113" i="4"/>
  <c r="F113" i="4"/>
  <c r="F111" i="4"/>
  <c r="E109" i="4"/>
  <c r="J92" i="4"/>
  <c r="J91" i="4"/>
  <c r="F91" i="4"/>
  <c r="F89" i="4"/>
  <c r="E87" i="4"/>
  <c r="J18" i="4"/>
  <c r="E18" i="4"/>
  <c r="F92" i="4" s="1"/>
  <c r="J17" i="4"/>
  <c r="J12" i="4"/>
  <c r="J111" i="4"/>
  <c r="E7" i="4"/>
  <c r="E107" i="4" s="1"/>
  <c r="J37" i="3"/>
  <c r="J36" i="3"/>
  <c r="AY96" i="1" s="1"/>
  <c r="J35" i="3"/>
  <c r="AX96" i="1" s="1"/>
  <c r="BI196" i="3"/>
  <c r="BH196" i="3"/>
  <c r="BG196" i="3"/>
  <c r="BF196" i="3"/>
  <c r="T196" i="3"/>
  <c r="T195" i="3" s="1"/>
  <c r="R196" i="3"/>
  <c r="R195" i="3"/>
  <c r="P196" i="3"/>
  <c r="P195" i="3" s="1"/>
  <c r="BI192" i="3"/>
  <c r="BH192" i="3"/>
  <c r="BG192" i="3"/>
  <c r="BF192" i="3"/>
  <c r="T192" i="3"/>
  <c r="R192" i="3"/>
  <c r="P192" i="3"/>
  <c r="BI188" i="3"/>
  <c r="BH188" i="3"/>
  <c r="BG188" i="3"/>
  <c r="BF188" i="3"/>
  <c r="T188" i="3"/>
  <c r="R188" i="3"/>
  <c r="P188" i="3"/>
  <c r="BI186" i="3"/>
  <c r="BH186" i="3"/>
  <c r="BG186" i="3"/>
  <c r="BF186" i="3"/>
  <c r="T186" i="3"/>
  <c r="R186" i="3"/>
  <c r="P186" i="3"/>
  <c r="BI184" i="3"/>
  <c r="BH184" i="3"/>
  <c r="BG184" i="3"/>
  <c r="BF184" i="3"/>
  <c r="T184" i="3"/>
  <c r="R184" i="3"/>
  <c r="P184" i="3"/>
  <c r="BI177" i="3"/>
  <c r="BH177" i="3"/>
  <c r="BG177" i="3"/>
  <c r="BF177" i="3"/>
  <c r="T177" i="3"/>
  <c r="R177" i="3"/>
  <c r="P177" i="3"/>
  <c r="BI172" i="3"/>
  <c r="BH172" i="3"/>
  <c r="BG172" i="3"/>
  <c r="BF172" i="3"/>
  <c r="T172" i="3"/>
  <c r="R172" i="3"/>
  <c r="P172" i="3"/>
  <c r="BI165" i="3"/>
  <c r="BH165" i="3"/>
  <c r="BG165" i="3"/>
  <c r="BF165" i="3"/>
  <c r="T165" i="3"/>
  <c r="R165" i="3"/>
  <c r="P165" i="3"/>
  <c r="BI160" i="3"/>
  <c r="BH160" i="3"/>
  <c r="BG160" i="3"/>
  <c r="BF160" i="3"/>
  <c r="T160" i="3"/>
  <c r="R160" i="3"/>
  <c r="P160" i="3"/>
  <c r="BI156" i="3"/>
  <c r="BH156" i="3"/>
  <c r="BG156" i="3"/>
  <c r="BF156" i="3"/>
  <c r="T156" i="3"/>
  <c r="R156" i="3"/>
  <c r="P156" i="3"/>
  <c r="BI155" i="3"/>
  <c r="BH155" i="3"/>
  <c r="BG155" i="3"/>
  <c r="BF155" i="3"/>
  <c r="T155" i="3"/>
  <c r="R155" i="3"/>
  <c r="P155" i="3"/>
  <c r="BI154" i="3"/>
  <c r="BH154" i="3"/>
  <c r="BG154" i="3"/>
  <c r="BF154" i="3"/>
  <c r="T154" i="3"/>
  <c r="R154" i="3"/>
  <c r="P154" i="3"/>
  <c r="BI153" i="3"/>
  <c r="BH153" i="3"/>
  <c r="BG153" i="3"/>
  <c r="BF153" i="3"/>
  <c r="T153" i="3"/>
  <c r="R153" i="3"/>
  <c r="P153" i="3"/>
  <c r="BI152" i="3"/>
  <c r="BH152" i="3"/>
  <c r="BG152" i="3"/>
  <c r="BF152" i="3"/>
  <c r="T152" i="3"/>
  <c r="R152" i="3"/>
  <c r="P152" i="3"/>
  <c r="BI151" i="3"/>
  <c r="BH151" i="3"/>
  <c r="BG151" i="3"/>
  <c r="BF151" i="3"/>
  <c r="T151" i="3"/>
  <c r="R151" i="3"/>
  <c r="P151" i="3"/>
  <c r="BI150" i="3"/>
  <c r="BH150" i="3"/>
  <c r="BG150" i="3"/>
  <c r="BF150" i="3"/>
  <c r="T150" i="3"/>
  <c r="R150" i="3"/>
  <c r="P150" i="3"/>
  <c r="BI149" i="3"/>
  <c r="BH149" i="3"/>
  <c r="BG149" i="3"/>
  <c r="BF149" i="3"/>
  <c r="T149" i="3"/>
  <c r="R149" i="3"/>
  <c r="P149" i="3"/>
  <c r="BI147" i="3"/>
  <c r="BH147" i="3"/>
  <c r="BG147" i="3"/>
  <c r="BF147" i="3"/>
  <c r="T147" i="3"/>
  <c r="R147" i="3"/>
  <c r="P147" i="3"/>
  <c r="BI144" i="3"/>
  <c r="BH144" i="3"/>
  <c r="BG144" i="3"/>
  <c r="BF144" i="3"/>
  <c r="T144" i="3"/>
  <c r="R144" i="3"/>
  <c r="P144" i="3"/>
  <c r="BI141" i="3"/>
  <c r="BH141" i="3"/>
  <c r="BG141" i="3"/>
  <c r="BF141" i="3"/>
  <c r="T141" i="3"/>
  <c r="R141" i="3"/>
  <c r="P141" i="3"/>
  <c r="BI138" i="3"/>
  <c r="BH138" i="3"/>
  <c r="BG138" i="3"/>
  <c r="BF138" i="3"/>
  <c r="T138" i="3"/>
  <c r="R138" i="3"/>
  <c r="P138" i="3"/>
  <c r="BI136" i="3"/>
  <c r="BH136" i="3"/>
  <c r="BG136" i="3"/>
  <c r="BF136" i="3"/>
  <c r="T136" i="3"/>
  <c r="R136" i="3"/>
  <c r="P136" i="3"/>
  <c r="BI132" i="3"/>
  <c r="BH132" i="3"/>
  <c r="BG132" i="3"/>
  <c r="BF132" i="3"/>
  <c r="T132" i="3"/>
  <c r="R132" i="3"/>
  <c r="P132" i="3"/>
  <c r="BI128" i="3"/>
  <c r="BH128" i="3"/>
  <c r="BG128" i="3"/>
  <c r="BF128" i="3"/>
  <c r="T128" i="3"/>
  <c r="R128" i="3"/>
  <c r="P128" i="3"/>
  <c r="BI126" i="3"/>
  <c r="BH126" i="3"/>
  <c r="BG126" i="3"/>
  <c r="BF126" i="3"/>
  <c r="T126" i="3"/>
  <c r="R126" i="3"/>
  <c r="P126" i="3"/>
  <c r="BI123" i="3"/>
  <c r="BH123" i="3"/>
  <c r="BG123" i="3"/>
  <c r="BF123" i="3"/>
  <c r="T123" i="3"/>
  <c r="R123" i="3"/>
  <c r="P123" i="3"/>
  <c r="J117" i="3"/>
  <c r="J116" i="3"/>
  <c r="F116" i="3"/>
  <c r="F114" i="3"/>
  <c r="E112" i="3"/>
  <c r="J92" i="3"/>
  <c r="J91" i="3"/>
  <c r="F91" i="3"/>
  <c r="F89" i="3"/>
  <c r="E87" i="3"/>
  <c r="J18" i="3"/>
  <c r="E18" i="3"/>
  <c r="F117" i="3" s="1"/>
  <c r="J17" i="3"/>
  <c r="J12" i="3"/>
  <c r="J114" i="3"/>
  <c r="E7" i="3"/>
  <c r="E85" i="3" s="1"/>
  <c r="J37" i="2"/>
  <c r="J36" i="2"/>
  <c r="AY95" i="1" s="1"/>
  <c r="J35" i="2"/>
  <c r="AX95" i="1"/>
  <c r="BI513" i="2"/>
  <c r="BH513" i="2"/>
  <c r="BG513" i="2"/>
  <c r="BF513" i="2"/>
  <c r="T513" i="2"/>
  <c r="T512" i="2" s="1"/>
  <c r="R513" i="2"/>
  <c r="R512" i="2"/>
  <c r="P513" i="2"/>
  <c r="P512" i="2" s="1"/>
  <c r="BI507" i="2"/>
  <c r="BH507" i="2"/>
  <c r="BG507" i="2"/>
  <c r="BF507" i="2"/>
  <c r="T507" i="2"/>
  <c r="R507" i="2"/>
  <c r="P507" i="2"/>
  <c r="BI500" i="2"/>
  <c r="BH500" i="2"/>
  <c r="BG500" i="2"/>
  <c r="BF500" i="2"/>
  <c r="T500" i="2"/>
  <c r="R500" i="2"/>
  <c r="P500" i="2"/>
  <c r="BI495" i="2"/>
  <c r="BH495" i="2"/>
  <c r="BG495" i="2"/>
  <c r="BF495" i="2"/>
  <c r="T495" i="2"/>
  <c r="R495" i="2"/>
  <c r="P495" i="2"/>
  <c r="BI488" i="2"/>
  <c r="BH488" i="2"/>
  <c r="BG488" i="2"/>
  <c r="BF488" i="2"/>
  <c r="T488" i="2"/>
  <c r="R488" i="2"/>
  <c r="P488" i="2"/>
  <c r="BI484" i="2"/>
  <c r="BH484" i="2"/>
  <c r="BG484" i="2"/>
  <c r="BF484" i="2"/>
  <c r="T484" i="2"/>
  <c r="R484" i="2"/>
  <c r="P484" i="2"/>
  <c r="BI483" i="2"/>
  <c r="BH483" i="2"/>
  <c r="BG483" i="2"/>
  <c r="BF483" i="2"/>
  <c r="T483" i="2"/>
  <c r="R483" i="2"/>
  <c r="P483" i="2"/>
  <c r="BI477" i="2"/>
  <c r="BH477" i="2"/>
  <c r="BG477" i="2"/>
  <c r="BF477" i="2"/>
  <c r="T477" i="2"/>
  <c r="R477" i="2"/>
  <c r="P477" i="2"/>
  <c r="BI476" i="2"/>
  <c r="BH476" i="2"/>
  <c r="BG476" i="2"/>
  <c r="BF476" i="2"/>
  <c r="T476" i="2"/>
  <c r="R476" i="2"/>
  <c r="P476" i="2"/>
  <c r="BI472" i="2"/>
  <c r="BH472" i="2"/>
  <c r="BG472" i="2"/>
  <c r="BF472" i="2"/>
  <c r="T472" i="2"/>
  <c r="R472" i="2"/>
  <c r="P472" i="2"/>
  <c r="BI471" i="2"/>
  <c r="BH471" i="2"/>
  <c r="BG471" i="2"/>
  <c r="BF471" i="2"/>
  <c r="T471" i="2"/>
  <c r="R471" i="2"/>
  <c r="P471" i="2"/>
  <c r="BI467" i="2"/>
  <c r="BH467" i="2"/>
  <c r="BG467" i="2"/>
  <c r="BF467" i="2"/>
  <c r="T467" i="2"/>
  <c r="R467" i="2"/>
  <c r="P467" i="2"/>
  <c r="BI466" i="2"/>
  <c r="BH466" i="2"/>
  <c r="BG466" i="2"/>
  <c r="BF466" i="2"/>
  <c r="T466" i="2"/>
  <c r="R466" i="2"/>
  <c r="P466" i="2"/>
  <c r="BI462" i="2"/>
  <c r="BH462" i="2"/>
  <c r="BG462" i="2"/>
  <c r="BF462" i="2"/>
  <c r="T462" i="2"/>
  <c r="R462" i="2"/>
  <c r="P462" i="2"/>
  <c r="BI461" i="2"/>
  <c r="BH461" i="2"/>
  <c r="BG461" i="2"/>
  <c r="BF461" i="2"/>
  <c r="T461" i="2"/>
  <c r="R461" i="2"/>
  <c r="P461" i="2"/>
  <c r="BI459" i="2"/>
  <c r="BH459" i="2"/>
  <c r="BG459" i="2"/>
  <c r="BF459" i="2"/>
  <c r="T459" i="2"/>
  <c r="R459" i="2"/>
  <c r="P459" i="2"/>
  <c r="BI458" i="2"/>
  <c r="BH458" i="2"/>
  <c r="BG458" i="2"/>
  <c r="BF458" i="2"/>
  <c r="T458" i="2"/>
  <c r="R458" i="2"/>
  <c r="P458" i="2"/>
  <c r="BI454" i="2"/>
  <c r="BH454" i="2"/>
  <c r="BG454" i="2"/>
  <c r="BF454" i="2"/>
  <c r="T454" i="2"/>
  <c r="R454" i="2"/>
  <c r="P454" i="2"/>
  <c r="BI453" i="2"/>
  <c r="BH453" i="2"/>
  <c r="BG453" i="2"/>
  <c r="BF453" i="2"/>
  <c r="T453" i="2"/>
  <c r="R453" i="2"/>
  <c r="P453" i="2"/>
  <c r="BI449" i="2"/>
  <c r="BH449" i="2"/>
  <c r="BG449" i="2"/>
  <c r="BF449" i="2"/>
  <c r="T449" i="2"/>
  <c r="R449" i="2"/>
  <c r="P449" i="2"/>
  <c r="BI448" i="2"/>
  <c r="BH448" i="2"/>
  <c r="BG448" i="2"/>
  <c r="BF448" i="2"/>
  <c r="T448" i="2"/>
  <c r="R448" i="2"/>
  <c r="P448" i="2"/>
  <c r="BI445" i="2"/>
  <c r="BH445" i="2"/>
  <c r="BG445" i="2"/>
  <c r="BF445" i="2"/>
  <c r="T445" i="2"/>
  <c r="R445" i="2"/>
  <c r="P445" i="2"/>
  <c r="BI444" i="2"/>
  <c r="BH444" i="2"/>
  <c r="BG444" i="2"/>
  <c r="BF444" i="2"/>
  <c r="T444" i="2"/>
  <c r="R444" i="2"/>
  <c r="P444" i="2"/>
  <c r="BI440" i="2"/>
  <c r="BH440" i="2"/>
  <c r="BG440" i="2"/>
  <c r="BF440" i="2"/>
  <c r="T440" i="2"/>
  <c r="R440" i="2"/>
  <c r="P440" i="2"/>
  <c r="BI439" i="2"/>
  <c r="BH439" i="2"/>
  <c r="BG439" i="2"/>
  <c r="BF439" i="2"/>
  <c r="T439" i="2"/>
  <c r="R439" i="2"/>
  <c r="P439" i="2"/>
  <c r="BI436" i="2"/>
  <c r="BH436" i="2"/>
  <c r="BG436" i="2"/>
  <c r="BF436" i="2"/>
  <c r="T436" i="2"/>
  <c r="R436" i="2"/>
  <c r="P436" i="2"/>
  <c r="BI435" i="2"/>
  <c r="BH435" i="2"/>
  <c r="BG435" i="2"/>
  <c r="BF435" i="2"/>
  <c r="T435" i="2"/>
  <c r="R435" i="2"/>
  <c r="P435" i="2"/>
  <c r="BI432" i="2"/>
  <c r="BH432" i="2"/>
  <c r="BG432" i="2"/>
  <c r="BF432" i="2"/>
  <c r="T432" i="2"/>
  <c r="R432" i="2"/>
  <c r="P432" i="2"/>
  <c r="BI431" i="2"/>
  <c r="BH431" i="2"/>
  <c r="BG431" i="2"/>
  <c r="BF431" i="2"/>
  <c r="T431" i="2"/>
  <c r="R431" i="2"/>
  <c r="P431" i="2"/>
  <c r="BI427" i="2"/>
  <c r="BH427" i="2"/>
  <c r="BG427" i="2"/>
  <c r="BF427" i="2"/>
  <c r="T427" i="2"/>
  <c r="R427" i="2"/>
  <c r="P427" i="2"/>
  <c r="BI426" i="2"/>
  <c r="BH426" i="2"/>
  <c r="BG426" i="2"/>
  <c r="BF426" i="2"/>
  <c r="T426" i="2"/>
  <c r="R426" i="2"/>
  <c r="P426" i="2"/>
  <c r="BI422" i="2"/>
  <c r="BH422" i="2"/>
  <c r="BG422" i="2"/>
  <c r="BF422" i="2"/>
  <c r="T422" i="2"/>
  <c r="R422" i="2"/>
  <c r="P422" i="2"/>
  <c r="BI420" i="2"/>
  <c r="BH420" i="2"/>
  <c r="BG420" i="2"/>
  <c r="BF420" i="2"/>
  <c r="T420" i="2"/>
  <c r="R420" i="2"/>
  <c r="P420" i="2"/>
  <c r="BI414" i="2"/>
  <c r="BH414" i="2"/>
  <c r="BG414" i="2"/>
  <c r="BF414" i="2"/>
  <c r="T414" i="2"/>
  <c r="R414" i="2"/>
  <c r="P414" i="2"/>
  <c r="BI412" i="2"/>
  <c r="BH412" i="2"/>
  <c r="BG412" i="2"/>
  <c r="BF412" i="2"/>
  <c r="T412" i="2"/>
  <c r="R412" i="2"/>
  <c r="P412" i="2"/>
  <c r="BI408" i="2"/>
  <c r="BH408" i="2"/>
  <c r="BG408" i="2"/>
  <c r="BF408" i="2"/>
  <c r="T408" i="2"/>
  <c r="R408" i="2"/>
  <c r="P408" i="2"/>
  <c r="BI400" i="2"/>
  <c r="BH400" i="2"/>
  <c r="BG400" i="2"/>
  <c r="BF400" i="2"/>
  <c r="T400" i="2"/>
  <c r="R400" i="2"/>
  <c r="P400" i="2"/>
  <c r="BI393" i="2"/>
  <c r="BH393" i="2"/>
  <c r="BG393" i="2"/>
  <c r="BF393" i="2"/>
  <c r="T393" i="2"/>
  <c r="R393" i="2"/>
  <c r="P393" i="2"/>
  <c r="BI391" i="2"/>
  <c r="BH391" i="2"/>
  <c r="BG391" i="2"/>
  <c r="BF391" i="2"/>
  <c r="T391" i="2"/>
  <c r="R391" i="2"/>
  <c r="P391" i="2"/>
  <c r="BI386" i="2"/>
  <c r="BH386" i="2"/>
  <c r="BG386" i="2"/>
  <c r="BF386" i="2"/>
  <c r="T386" i="2"/>
  <c r="R386" i="2"/>
  <c r="P386" i="2"/>
  <c r="BI371" i="2"/>
  <c r="BH371" i="2"/>
  <c r="BG371" i="2"/>
  <c r="BF371" i="2"/>
  <c r="T371" i="2"/>
  <c r="R371" i="2"/>
  <c r="P371" i="2"/>
  <c r="BI366" i="2"/>
  <c r="BH366" i="2"/>
  <c r="BG366" i="2"/>
  <c r="BF366" i="2"/>
  <c r="T366" i="2"/>
  <c r="R366" i="2"/>
  <c r="P366" i="2"/>
  <c r="BI362" i="2"/>
  <c r="BH362" i="2"/>
  <c r="BG362" i="2"/>
  <c r="BF362" i="2"/>
  <c r="T362" i="2"/>
  <c r="R362" i="2"/>
  <c r="P362" i="2"/>
  <c r="BI358" i="2"/>
  <c r="BH358" i="2"/>
  <c r="BG358" i="2"/>
  <c r="BF358" i="2"/>
  <c r="T358" i="2"/>
  <c r="R358" i="2"/>
  <c r="P358" i="2"/>
  <c r="BI350" i="2"/>
  <c r="BH350" i="2"/>
  <c r="BG350" i="2"/>
  <c r="BF350" i="2"/>
  <c r="T350" i="2"/>
  <c r="R350" i="2"/>
  <c r="P350" i="2"/>
  <c r="BI344" i="2"/>
  <c r="BH344" i="2"/>
  <c r="BG344" i="2"/>
  <c r="BF344" i="2"/>
  <c r="T344" i="2"/>
  <c r="R344" i="2"/>
  <c r="P344" i="2"/>
  <c r="BI338" i="2"/>
  <c r="BH338" i="2"/>
  <c r="BG338" i="2"/>
  <c r="BF338" i="2"/>
  <c r="T338" i="2"/>
  <c r="R338" i="2"/>
  <c r="P338" i="2"/>
  <c r="BI322" i="2"/>
  <c r="BH322" i="2"/>
  <c r="BG322" i="2"/>
  <c r="BF322" i="2"/>
  <c r="T322" i="2"/>
  <c r="R322" i="2"/>
  <c r="P322" i="2"/>
  <c r="BI306" i="2"/>
  <c r="BH306" i="2"/>
  <c r="BG306" i="2"/>
  <c r="BF306" i="2"/>
  <c r="T306" i="2"/>
  <c r="R306" i="2"/>
  <c r="P306" i="2"/>
  <c r="BI301" i="2"/>
  <c r="BH301" i="2"/>
  <c r="BG301" i="2"/>
  <c r="BF301" i="2"/>
  <c r="T301" i="2"/>
  <c r="R301" i="2"/>
  <c r="P301" i="2"/>
  <c r="BI296" i="2"/>
  <c r="BH296" i="2"/>
  <c r="BG296" i="2"/>
  <c r="BF296" i="2"/>
  <c r="T296" i="2"/>
  <c r="R296" i="2"/>
  <c r="P296" i="2"/>
  <c r="BI292" i="2"/>
  <c r="BH292" i="2"/>
  <c r="BG292" i="2"/>
  <c r="BF292" i="2"/>
  <c r="T292" i="2"/>
  <c r="R292" i="2"/>
  <c r="P292" i="2"/>
  <c r="BI287" i="2"/>
  <c r="BH287" i="2"/>
  <c r="BG287" i="2"/>
  <c r="BF287" i="2"/>
  <c r="T287" i="2"/>
  <c r="R287" i="2"/>
  <c r="P287" i="2"/>
  <c r="BI283" i="2"/>
  <c r="BH283" i="2"/>
  <c r="BG283" i="2"/>
  <c r="BF283" i="2"/>
  <c r="T283" i="2"/>
  <c r="R283" i="2"/>
  <c r="P283" i="2"/>
  <c r="BI274" i="2"/>
  <c r="BH274" i="2"/>
  <c r="BG274" i="2"/>
  <c r="BF274" i="2"/>
  <c r="T274" i="2"/>
  <c r="R274" i="2"/>
  <c r="P274" i="2"/>
  <c r="BI260" i="2"/>
  <c r="BH260" i="2"/>
  <c r="BG260" i="2"/>
  <c r="BF260" i="2"/>
  <c r="T260" i="2"/>
  <c r="R260" i="2"/>
  <c r="P260" i="2"/>
  <c r="BI253" i="2"/>
  <c r="BH253" i="2"/>
  <c r="BG253" i="2"/>
  <c r="BF253" i="2"/>
  <c r="T253" i="2"/>
  <c r="R253" i="2"/>
  <c r="P253" i="2"/>
  <c r="BI249" i="2"/>
  <c r="BH249" i="2"/>
  <c r="BG249" i="2"/>
  <c r="BF249" i="2"/>
  <c r="T249" i="2"/>
  <c r="R249" i="2"/>
  <c r="P249" i="2"/>
  <c r="BI247" i="2"/>
  <c r="BH247" i="2"/>
  <c r="BG247" i="2"/>
  <c r="BF247" i="2"/>
  <c r="T247" i="2"/>
  <c r="R247" i="2"/>
  <c r="P247" i="2"/>
  <c r="BI243" i="2"/>
  <c r="BH243" i="2"/>
  <c r="BG243" i="2"/>
  <c r="BF243" i="2"/>
  <c r="T243" i="2"/>
  <c r="R243" i="2"/>
  <c r="P243" i="2"/>
  <c r="BI233" i="2"/>
  <c r="BH233" i="2"/>
  <c r="BG233" i="2"/>
  <c r="BF233" i="2"/>
  <c r="T233" i="2"/>
  <c r="R233" i="2"/>
  <c r="P233" i="2"/>
  <c r="BI226" i="2"/>
  <c r="BH226" i="2"/>
  <c r="BG226" i="2"/>
  <c r="BF226" i="2"/>
  <c r="T226" i="2"/>
  <c r="R226" i="2"/>
  <c r="P226" i="2"/>
  <c r="BI220" i="2"/>
  <c r="BH220" i="2"/>
  <c r="BG220" i="2"/>
  <c r="BF220" i="2"/>
  <c r="T220" i="2"/>
  <c r="R220" i="2"/>
  <c r="P220" i="2"/>
  <c r="BI216" i="2"/>
  <c r="BH216" i="2"/>
  <c r="BG216" i="2"/>
  <c r="BF216" i="2"/>
  <c r="T216" i="2"/>
  <c r="R216" i="2"/>
  <c r="P216" i="2"/>
  <c r="BI192" i="2"/>
  <c r="BH192" i="2"/>
  <c r="BG192" i="2"/>
  <c r="BF192" i="2"/>
  <c r="T192" i="2"/>
  <c r="R192" i="2"/>
  <c r="P192" i="2"/>
  <c r="BI185" i="2"/>
  <c r="BH185" i="2"/>
  <c r="BG185" i="2"/>
  <c r="BF185" i="2"/>
  <c r="T185" i="2"/>
  <c r="R185" i="2"/>
  <c r="P185" i="2"/>
  <c r="BI181" i="2"/>
  <c r="BH181" i="2"/>
  <c r="BG181" i="2"/>
  <c r="BF181" i="2"/>
  <c r="T181" i="2"/>
  <c r="R181" i="2"/>
  <c r="P181" i="2"/>
  <c r="BI159" i="2"/>
  <c r="BH159" i="2"/>
  <c r="BG159" i="2"/>
  <c r="BF159" i="2"/>
  <c r="T159" i="2"/>
  <c r="R159" i="2"/>
  <c r="P159" i="2"/>
  <c r="BI155" i="2"/>
  <c r="BH155" i="2"/>
  <c r="BG155" i="2"/>
  <c r="BF155" i="2"/>
  <c r="T155" i="2"/>
  <c r="R155" i="2"/>
  <c r="P155" i="2"/>
  <c r="BI147" i="2"/>
  <c r="BH147" i="2"/>
  <c r="BG147" i="2"/>
  <c r="BF147" i="2"/>
  <c r="T147" i="2"/>
  <c r="R147" i="2"/>
  <c r="P147" i="2"/>
  <c r="BI140" i="2"/>
  <c r="BH140" i="2"/>
  <c r="BG140" i="2"/>
  <c r="BF140" i="2"/>
  <c r="T140" i="2"/>
  <c r="R140" i="2"/>
  <c r="P140" i="2"/>
  <c r="BI136" i="2"/>
  <c r="BH136" i="2"/>
  <c r="BG136" i="2"/>
  <c r="BF136" i="2"/>
  <c r="T136" i="2"/>
  <c r="R136" i="2"/>
  <c r="P136" i="2"/>
  <c r="BI130" i="2"/>
  <c r="BH130" i="2"/>
  <c r="F36" i="2" s="1"/>
  <c r="BG130" i="2"/>
  <c r="BF130" i="2"/>
  <c r="T130" i="2"/>
  <c r="R130" i="2"/>
  <c r="P130" i="2"/>
  <c r="BI126" i="2"/>
  <c r="BH126" i="2"/>
  <c r="BG126" i="2"/>
  <c r="BF126" i="2"/>
  <c r="T126" i="2"/>
  <c r="R126" i="2"/>
  <c r="P126" i="2"/>
  <c r="J120" i="2"/>
  <c r="J119" i="2"/>
  <c r="F119" i="2"/>
  <c r="F117" i="2"/>
  <c r="E115" i="2"/>
  <c r="J92" i="2"/>
  <c r="J91" i="2"/>
  <c r="F91" i="2"/>
  <c r="F89" i="2"/>
  <c r="E87" i="2"/>
  <c r="J18" i="2"/>
  <c r="E18" i="2"/>
  <c r="F92" i="2"/>
  <c r="J17" i="2"/>
  <c r="J12" i="2"/>
  <c r="J117" i="2"/>
  <c r="E7" i="2"/>
  <c r="E113" i="2" s="1"/>
  <c r="L90" i="1"/>
  <c r="AM90" i="1"/>
  <c r="AM89" i="1"/>
  <c r="L89" i="1"/>
  <c r="AM87" i="1"/>
  <c r="L87" i="1"/>
  <c r="L85" i="1"/>
  <c r="L84" i="1"/>
  <c r="J426" i="2"/>
  <c r="J350" i="2"/>
  <c r="J233" i="2"/>
  <c r="J507" i="2"/>
  <c r="J476" i="2"/>
  <c r="BK454" i="2"/>
  <c r="J448" i="2"/>
  <c r="J436" i="2"/>
  <c r="BK371" i="2"/>
  <c r="F34" i="2"/>
  <c r="J420" i="2"/>
  <c r="J371" i="2"/>
  <c r="BK249" i="2"/>
  <c r="BK136" i="2"/>
  <c r="BK488" i="2"/>
  <c r="BK461" i="2"/>
  <c r="BK448" i="2"/>
  <c r="J439" i="2"/>
  <c r="BK391" i="2"/>
  <c r="J301" i="2"/>
  <c r="J247" i="2"/>
  <c r="BK126" i="2"/>
  <c r="J483" i="2"/>
  <c r="BK414" i="2"/>
  <c r="J391" i="2"/>
  <c r="BK344" i="2"/>
  <c r="J306" i="2"/>
  <c r="BK283" i="2"/>
  <c r="BK247" i="2"/>
  <c r="BK216" i="2"/>
  <c r="J126" i="2"/>
  <c r="BK150" i="3"/>
  <c r="J149" i="3"/>
  <c r="BK160" i="3"/>
  <c r="BK151" i="3"/>
  <c r="BK144" i="3"/>
  <c r="BK188" i="3"/>
  <c r="J132" i="3"/>
  <c r="J184" i="3"/>
  <c r="BK149" i="3"/>
  <c r="J151" i="3"/>
  <c r="J127" i="4"/>
  <c r="BK123" i="4"/>
  <c r="BK133" i="4"/>
  <c r="J135" i="4"/>
  <c r="J467" i="2"/>
  <c r="BK400" i="2"/>
  <c r="BK292" i="2"/>
  <c r="J185" i="2"/>
  <c r="BK500" i="2"/>
  <c r="BK472" i="2"/>
  <c r="BK458" i="2"/>
  <c r="J445" i="2"/>
  <c r="BK435" i="2"/>
  <c r="BK386" i="2"/>
  <c r="J274" i="2"/>
  <c r="J226" i="2"/>
  <c r="BK130" i="2"/>
  <c r="BK483" i="2"/>
  <c r="BK422" i="2"/>
  <c r="J400" i="2"/>
  <c r="BK350" i="2"/>
  <c r="J292" i="2"/>
  <c r="J253" i="2"/>
  <c r="J220" i="2"/>
  <c r="BK155" i="2"/>
  <c r="BK153" i="3"/>
  <c r="BK177" i="3"/>
  <c r="J165" i="3"/>
  <c r="J154" i="3"/>
  <c r="J123" i="3"/>
  <c r="J136" i="3"/>
  <c r="BK165" i="3"/>
  <c r="BK123" i="3"/>
  <c r="J192" i="3"/>
  <c r="J177" i="3"/>
  <c r="J150" i="3"/>
  <c r="BK121" i="4"/>
  <c r="BK126" i="4"/>
  <c r="J126" i="4"/>
  <c r="J431" i="2"/>
  <c r="J408" i="2"/>
  <c r="J296" i="2"/>
  <c r="BK147" i="2"/>
  <c r="J477" i="2"/>
  <c r="J462" i="2"/>
  <c r="BK453" i="2"/>
  <c r="BK440" i="2"/>
  <c r="BK432" i="2"/>
  <c r="J344" i="2"/>
  <c r="J461" i="2"/>
  <c r="BK159" i="2"/>
  <c r="J412" i="2"/>
  <c r="BK287" i="2"/>
  <c r="J216" i="2"/>
  <c r="J513" i="2"/>
  <c r="BK477" i="2"/>
  <c r="BK467" i="2"/>
  <c r="J449" i="2"/>
  <c r="J444" i="2"/>
  <c r="J432" i="2"/>
  <c r="BK362" i="2"/>
  <c r="BK462" i="2"/>
  <c r="BK192" i="2"/>
  <c r="J34" i="2"/>
  <c r="J414" i="2"/>
  <c r="BK306" i="2"/>
  <c r="BK220" i="2"/>
  <c r="BK507" i="2"/>
  <c r="BK476" i="2"/>
  <c r="J459" i="2"/>
  <c r="BK445" i="2"/>
  <c r="BK436" i="2"/>
  <c r="BK426" i="2"/>
  <c r="BK322" i="2"/>
  <c r="BK459" i="2"/>
  <c r="J147" i="2"/>
  <c r="J484" i="2"/>
  <c r="BK427" i="2"/>
  <c r="BK412" i="2"/>
  <c r="J386" i="2"/>
  <c r="BK301" i="2"/>
  <c r="BK260" i="2"/>
  <c r="BK233" i="2"/>
  <c r="BK181" i="2"/>
  <c r="BK154" i="3"/>
  <c r="J126" i="3"/>
  <c r="J138" i="3"/>
  <c r="J152" i="3"/>
  <c r="BK186" i="3"/>
  <c r="J141" i="3"/>
  <c r="J186" i="3"/>
  <c r="BK126" i="3"/>
  <c r="J160" i="3"/>
  <c r="J188" i="3"/>
  <c r="BK152" i="3"/>
  <c r="J133" i="4"/>
  <c r="BK125" i="4"/>
  <c r="J119" i="4"/>
  <c r="J125" i="4"/>
  <c r="BK253" i="2"/>
  <c r="F37" i="2"/>
  <c r="J427" i="2"/>
  <c r="J358" i="2"/>
  <c r="J243" i="2"/>
  <c r="J155" i="2"/>
  <c r="BK495" i="2"/>
  <c r="J472" i="2"/>
  <c r="J454" i="2"/>
  <c r="BK444" i="2"/>
  <c r="J435" i="2"/>
  <c r="J366" i="2"/>
  <c r="F35" i="2"/>
  <c r="J466" i="2"/>
  <c r="J362" i="2"/>
  <c r="J159" i="2"/>
  <c r="J500" i="2"/>
  <c r="BK471" i="2"/>
  <c r="BK449" i="2"/>
  <c r="J440" i="2"/>
  <c r="J422" i="2"/>
  <c r="BK466" i="2"/>
  <c r="J181" i="2"/>
  <c r="AS94" i="1"/>
  <c r="BK393" i="2"/>
  <c r="BK338" i="2"/>
  <c r="BK296" i="2"/>
  <c r="BK274" i="2"/>
  <c r="BK226" i="2"/>
  <c r="J192" i="2"/>
  <c r="J136" i="2"/>
  <c r="BK132" i="3"/>
  <c r="BK184" i="3"/>
  <c r="BK156" i="3"/>
  <c r="J147" i="3"/>
  <c r="J153" i="3"/>
  <c r="BK196" i="3"/>
  <c r="BK136" i="3"/>
  <c r="J196" i="3"/>
  <c r="BK138" i="3"/>
  <c r="J144" i="3"/>
  <c r="J156" i="3"/>
  <c r="BK135" i="4"/>
  <c r="BK130" i="4"/>
  <c r="J121" i="4"/>
  <c r="J130" i="4"/>
  <c r="J123" i="4"/>
  <c r="BK484" i="2"/>
  <c r="J393" i="2"/>
  <c r="J283" i="2"/>
  <c r="BK513" i="2"/>
  <c r="BK366" i="2"/>
  <c r="J260" i="2"/>
  <c r="J140" i="2"/>
  <c r="J495" i="2"/>
  <c r="J471" i="2"/>
  <c r="J453" i="2"/>
  <c r="BK439" i="2"/>
  <c r="BK420" i="2"/>
  <c r="J338" i="2"/>
  <c r="J458" i="2"/>
  <c r="BK140" i="2"/>
  <c r="J488" i="2"/>
  <c r="BK431" i="2"/>
  <c r="BK408" i="2"/>
  <c r="BK358" i="2"/>
  <c r="J322" i="2"/>
  <c r="J287" i="2"/>
  <c r="J249" i="2"/>
  <c r="BK243" i="2"/>
  <c r="BK185" i="2"/>
  <c r="J130" i="2"/>
  <c r="BK141" i="3"/>
  <c r="J128" i="3"/>
  <c r="BK155" i="3"/>
  <c r="BK172" i="3"/>
  <c r="BK192" i="3"/>
  <c r="BK128" i="3"/>
  <c r="J155" i="3"/>
  <c r="BK147" i="3"/>
  <c r="J172" i="3"/>
  <c r="BK119" i="4"/>
  <c r="BK127" i="4"/>
  <c r="J134" i="4"/>
  <c r="BK134" i="4"/>
  <c r="R291" i="2" l="1"/>
  <c r="P499" i="2"/>
  <c r="T407" i="2"/>
  <c r="T291" i="2"/>
  <c r="R499" i="2"/>
  <c r="BK122" i="3"/>
  <c r="R125" i="2"/>
  <c r="P357" i="2"/>
  <c r="T187" i="3"/>
  <c r="P407" i="2"/>
  <c r="R187" i="3"/>
  <c r="R407" i="2"/>
  <c r="P187" i="3"/>
  <c r="T125" i="2"/>
  <c r="T124" i="2" s="1"/>
  <c r="T123" i="2" s="1"/>
  <c r="T357" i="2"/>
  <c r="P122" i="3"/>
  <c r="P121" i="3" s="1"/>
  <c r="P120" i="3" s="1"/>
  <c r="AU96" i="1" s="1"/>
  <c r="BK118" i="4"/>
  <c r="J118" i="4" s="1"/>
  <c r="J97" i="4" s="1"/>
  <c r="BK125" i="2"/>
  <c r="J125" i="2"/>
  <c r="J98" i="2" s="1"/>
  <c r="P291" i="2"/>
  <c r="BK499" i="2"/>
  <c r="J499" i="2"/>
  <c r="J102" i="2" s="1"/>
  <c r="P125" i="2"/>
  <c r="P124" i="2" s="1"/>
  <c r="P123" i="2" s="1"/>
  <c r="AU95" i="1" s="1"/>
  <c r="R357" i="2"/>
  <c r="R122" i="3"/>
  <c r="R121" i="3"/>
  <c r="R120" i="3" s="1"/>
  <c r="P118" i="4"/>
  <c r="P117" i="4" s="1"/>
  <c r="AU97" i="1" s="1"/>
  <c r="BK407" i="2"/>
  <c r="J407" i="2"/>
  <c r="J101" i="2" s="1"/>
  <c r="T122" i="3"/>
  <c r="T121" i="3" s="1"/>
  <c r="T120" i="3" s="1"/>
  <c r="R118" i="4"/>
  <c r="R117" i="4"/>
  <c r="BK291" i="2"/>
  <c r="J291" i="2"/>
  <c r="J99" i="2" s="1"/>
  <c r="BK357" i="2"/>
  <c r="J357" i="2" s="1"/>
  <c r="J100" i="2" s="1"/>
  <c r="T499" i="2"/>
  <c r="BK187" i="3"/>
  <c r="J187" i="3" s="1"/>
  <c r="J99" i="3" s="1"/>
  <c r="T118" i="4"/>
  <c r="T117" i="4"/>
  <c r="BK512" i="2"/>
  <c r="J512" i="2"/>
  <c r="J103" i="2" s="1"/>
  <c r="BK195" i="3"/>
  <c r="J195" i="3" s="1"/>
  <c r="J100" i="3" s="1"/>
  <c r="BE121" i="4"/>
  <c r="BE135" i="4"/>
  <c r="F114" i="4"/>
  <c r="E85" i="4"/>
  <c r="BE133" i="4"/>
  <c r="J122" i="3"/>
  <c r="J98" i="3" s="1"/>
  <c r="BE125" i="4"/>
  <c r="BE130" i="4"/>
  <c r="BE126" i="4"/>
  <c r="J89" i="4"/>
  <c r="BE134" i="4"/>
  <c r="BE123" i="4"/>
  <c r="BE119" i="4"/>
  <c r="BE127" i="4"/>
  <c r="BE136" i="3"/>
  <c r="BE153" i="3"/>
  <c r="BE160" i="3"/>
  <c r="BK124" i="2"/>
  <c r="BK123" i="2"/>
  <c r="J123" i="2"/>
  <c r="J96" i="2"/>
  <c r="J89" i="3"/>
  <c r="BE150" i="3"/>
  <c r="BE196" i="3"/>
  <c r="F92" i="3"/>
  <c r="BE149" i="3"/>
  <c r="BE192" i="3"/>
  <c r="E110" i="3"/>
  <c r="BE152" i="3"/>
  <c r="BE172" i="3"/>
  <c r="BE123" i="3"/>
  <c r="BE155" i="3"/>
  <c r="BE132" i="3"/>
  <c r="BE165" i="3"/>
  <c r="BE126" i="3"/>
  <c r="BE128" i="3"/>
  <c r="BE177" i="3"/>
  <c r="BE141" i="3"/>
  <c r="BE147" i="3"/>
  <c r="BE186" i="3"/>
  <c r="BE154" i="3"/>
  <c r="BE184" i="3"/>
  <c r="BE188" i="3"/>
  <c r="BE138" i="3"/>
  <c r="BE156" i="3"/>
  <c r="BE144" i="3"/>
  <c r="BE151" i="3"/>
  <c r="BE513" i="2"/>
  <c r="J89" i="2"/>
  <c r="F120" i="2"/>
  <c r="BE130" i="2"/>
  <c r="BE136" i="2"/>
  <c r="BE140" i="2"/>
  <c r="BE159" i="2"/>
  <c r="BE216" i="2"/>
  <c r="BE226" i="2"/>
  <c r="BE233" i="2"/>
  <c r="BE243" i="2"/>
  <c r="BE249" i="2"/>
  <c r="BE260" i="2"/>
  <c r="BE287" i="2"/>
  <c r="BE292" i="2"/>
  <c r="BE296" i="2"/>
  <c r="BE301" i="2"/>
  <c r="BE322" i="2"/>
  <c r="BE338" i="2"/>
  <c r="BE344" i="2"/>
  <c r="BE371" i="2"/>
  <c r="BE386" i="2"/>
  <c r="BE391" i="2"/>
  <c r="BE408" i="2"/>
  <c r="BE420" i="2"/>
  <c r="BE426" i="2"/>
  <c r="BE483" i="2"/>
  <c r="BC95" i="1"/>
  <c r="BB95" i="1"/>
  <c r="BE126" i="2"/>
  <c r="BE147" i="2"/>
  <c r="BE155" i="2"/>
  <c r="BE181" i="2"/>
  <c r="BE185" i="2"/>
  <c r="BE192" i="2"/>
  <c r="BE253" i="2"/>
  <c r="BE274" i="2"/>
  <c r="BE461" i="2"/>
  <c r="BE484" i="2"/>
  <c r="BA95" i="1"/>
  <c r="AW95" i="1"/>
  <c r="E85" i="2"/>
  <c r="BE283" i="2"/>
  <c r="BE306" i="2"/>
  <c r="BE358" i="2"/>
  <c r="BE400" i="2"/>
  <c r="BE412" i="2"/>
  <c r="BE427" i="2"/>
  <c r="BE432" i="2"/>
  <c r="BE435" i="2"/>
  <c r="BE436" i="2"/>
  <c r="BE439" i="2"/>
  <c r="BE440" i="2"/>
  <c r="BE444" i="2"/>
  <c r="BE445" i="2"/>
  <c r="BE448" i="2"/>
  <c r="BE449" i="2"/>
  <c r="BE453" i="2"/>
  <c r="BE454" i="2"/>
  <c r="BE458" i="2"/>
  <c r="BE459" i="2"/>
  <c r="BE462" i="2"/>
  <c r="BE466" i="2"/>
  <c r="BE467" i="2"/>
  <c r="BE471" i="2"/>
  <c r="BE472" i="2"/>
  <c r="BE476" i="2"/>
  <c r="BE477" i="2"/>
  <c r="BE488" i="2"/>
  <c r="BE495" i="2"/>
  <c r="BE500" i="2"/>
  <c r="BE507" i="2"/>
  <c r="BE220" i="2"/>
  <c r="BE247" i="2"/>
  <c r="BE350" i="2"/>
  <c r="BE362" i="2"/>
  <c r="BE366" i="2"/>
  <c r="BE393" i="2"/>
  <c r="BE414" i="2"/>
  <c r="BE422" i="2"/>
  <c r="BE431" i="2"/>
  <c r="BD95" i="1"/>
  <c r="F35" i="4"/>
  <c r="BB97" i="1"/>
  <c r="F36" i="3"/>
  <c r="BC96" i="1" s="1"/>
  <c r="F34" i="4"/>
  <c r="BA97" i="1"/>
  <c r="F36" i="4"/>
  <c r="BC97" i="1" s="1"/>
  <c r="J34" i="4"/>
  <c r="AW97" i="1" s="1"/>
  <c r="F37" i="3"/>
  <c r="BD96" i="1" s="1"/>
  <c r="F37" i="4"/>
  <c r="BD97" i="1" s="1"/>
  <c r="F35" i="3"/>
  <c r="BB96" i="1" s="1"/>
  <c r="F34" i="3"/>
  <c r="BA96" i="1" s="1"/>
  <c r="J34" i="3"/>
  <c r="AW96" i="1" s="1"/>
  <c r="BK121" i="3" l="1"/>
  <c r="BK120" i="3" s="1"/>
  <c r="J120" i="3" s="1"/>
  <c r="J30" i="3" s="1"/>
  <c r="AG96" i="1" s="1"/>
  <c r="AN96" i="1" s="1"/>
  <c r="R124" i="2"/>
  <c r="R123" i="2" s="1"/>
  <c r="BK117" i="4"/>
  <c r="J117" i="4" s="1"/>
  <c r="J30" i="4" s="1"/>
  <c r="AG97" i="1" s="1"/>
  <c r="J124" i="2"/>
  <c r="J97" i="2" s="1"/>
  <c r="F33" i="2"/>
  <c r="AZ95" i="1" s="1"/>
  <c r="AU94" i="1"/>
  <c r="J33" i="2"/>
  <c r="AV95" i="1" s="1"/>
  <c r="AT95" i="1" s="1"/>
  <c r="F33" i="3"/>
  <c r="AZ96" i="1"/>
  <c r="J30" i="2"/>
  <c r="AG95" i="1"/>
  <c r="BA94" i="1"/>
  <c r="W30" i="1"/>
  <c r="BC94" i="1"/>
  <c r="W32" i="1"/>
  <c r="J33" i="4"/>
  <c r="AV97" i="1"/>
  <c r="AT97" i="1" s="1"/>
  <c r="J33" i="3"/>
  <c r="AV96" i="1" s="1"/>
  <c r="AT96" i="1" s="1"/>
  <c r="BD94" i="1"/>
  <c r="W33" i="1" s="1"/>
  <c r="BB94" i="1"/>
  <c r="W31" i="1"/>
  <c r="F33" i="4"/>
  <c r="AZ97" i="1" s="1"/>
  <c r="AN97" i="1" l="1"/>
  <c r="J121" i="3"/>
  <c r="J97" i="3"/>
  <c r="J96" i="4"/>
  <c r="J96" i="3"/>
  <c r="J39" i="4"/>
  <c r="AN95" i="1"/>
  <c r="J39" i="3"/>
  <c r="J39" i="2"/>
  <c r="AG94" i="1"/>
  <c r="AK26" i="1"/>
  <c r="AX94" i="1"/>
  <c r="AZ94" i="1"/>
  <c r="W29" i="1"/>
  <c r="AY94" i="1"/>
  <c r="AW94" i="1"/>
  <c r="AK30" i="1" s="1"/>
  <c r="AV94" i="1" l="1"/>
  <c r="AK29" i="1" s="1"/>
  <c r="AK35" i="1" s="1"/>
  <c r="AT94" i="1" l="1"/>
  <c r="AN94" i="1" s="1"/>
</calcChain>
</file>

<file path=xl/sharedStrings.xml><?xml version="1.0" encoding="utf-8"?>
<sst xmlns="http://schemas.openxmlformats.org/spreadsheetml/2006/main" count="5150" uniqueCount="772">
  <si>
    <t>Export Komplet</t>
  </si>
  <si>
    <t/>
  </si>
  <si>
    <t>2.0</t>
  </si>
  <si>
    <t>ZAMOK</t>
  </si>
  <si>
    <t>False</t>
  </si>
  <si>
    <t>{1d7dbb59-891d-4e60-91a0-4e05f99d1ba7}</t>
  </si>
  <si>
    <t>0,01</t>
  </si>
  <si>
    <t>21</t>
  </si>
  <si>
    <t>15</t>
  </si>
  <si>
    <t>REKAPITULACE STAVBY</t>
  </si>
  <si>
    <t>v ---  níže se nacházejí doplnkové a pomocné údaje k sestavám  --- v</t>
  </si>
  <si>
    <t>Návod na vyplnění</t>
  </si>
  <si>
    <t>0,001</t>
  </si>
  <si>
    <t>Kód:</t>
  </si>
  <si>
    <t>08/2022</t>
  </si>
  <si>
    <t>Měnit lze pouze buňky se žlutým podbarvením!_x000D_
_x000D_
1) na prvním listu Rekapitulace stavby vyplňte v sestavě_x000D_
_x000D_
    a) Souhrnný list_x000D_
       - údaje o Uchazeči_x000D_
         (přenesou se do ostatních sestav i v jiných listech)_x000D_
_x000D_
    b) Rekapitulace objektů_x000D_
       - potřebné Ostatní náklady_x000D_
_x000D_
2) na vybraných listech vyplňte v sestavě_x000D_
_x000D_
    a) Krycí list_x000D_
       - údaje o Uchazeči, pokud se liší od údajů o Uchazeči na Souhrnném listu_x000D_
         (údaje se přenesou do ostatních sestav v daném listu)_x000D_
_x000D_
    b) Rekapitulace rozpočtu_x000D_
       - potřebné Ostatní náklady_x000D_
_x000D_
    c) Celkové náklady za stavbu_x000D_
       - ceny u položek_x000D_
       - množství, pokud má žluté podbarvení_x000D_
       - a v případě potřeby poznámku (ta je ve skrytém sloupci)</t>
  </si>
  <si>
    <t>Stavba:</t>
  </si>
  <si>
    <t>Vysoká nad Labem, retenční nádrž</t>
  </si>
  <si>
    <t>KSO:</t>
  </si>
  <si>
    <t>CC-CZ:</t>
  </si>
  <si>
    <t>Místo:</t>
  </si>
  <si>
    <t>Vysoká nad Labem</t>
  </si>
  <si>
    <t>Datum:</t>
  </si>
  <si>
    <t>7. 8. 2022</t>
  </si>
  <si>
    <t>Zadavatel:</t>
  </si>
  <si>
    <t>IČ:</t>
  </si>
  <si>
    <t>00269786</t>
  </si>
  <si>
    <t>Obec Vysoká nad Labem</t>
  </si>
  <si>
    <t>DIČ:</t>
  </si>
  <si>
    <t>Uchazeč:</t>
  </si>
  <si>
    <t>Vyplň údaj</t>
  </si>
  <si>
    <t>Projektant:</t>
  </si>
  <si>
    <t>27560015</t>
  </si>
  <si>
    <t xml:space="preserve">Envicons, s.r.o. </t>
  </si>
  <si>
    <t>CZ27560015</t>
  </si>
  <si>
    <t>True</t>
  </si>
  <si>
    <t>Zpracovatel:</t>
  </si>
  <si>
    <t>Poznámka:</t>
  </si>
  <si>
    <t>Cena bez DPH</t>
  </si>
  <si>
    <t>Sazba daně</t>
  </si>
  <si>
    <t>Základ daně</t>
  </si>
  <si>
    <t>Výše daně</t>
  </si>
  <si>
    <t>DPH</t>
  </si>
  <si>
    <t>základní</t>
  </si>
  <si>
    <t>snížená</t>
  </si>
  <si>
    <t>zákl. přenesená</t>
  </si>
  <si>
    <t>sníž. přenesená</t>
  </si>
  <si>
    <t>nulová</t>
  </si>
  <si>
    <t>Cena s DPH</t>
  </si>
  <si>
    <t>v</t>
  </si>
  <si>
    <t>CZK</t>
  </si>
  <si>
    <t>Projektant</t>
  </si>
  <si>
    <t>Zpracovatel</t>
  </si>
  <si>
    <t>Datum a podpis:</t>
  </si>
  <si>
    <t>Razítko</t>
  </si>
  <si>
    <t>Objednavatel</t>
  </si>
  <si>
    <t>Uchazeč</t>
  </si>
  <si>
    <t>REKAPITULACE OBJEKTŮ STAVBY A SOUPISŮ PRACÍ</t>
  </si>
  <si>
    <t>Informatívní údaje z listů zakázek</t>
  </si>
  <si>
    <t>Kód</t>
  </si>
  <si>
    <t>Popis</t>
  </si>
  <si>
    <t>Cena bez DPH [CZK]</t>
  </si>
  <si>
    <t>Cena s DPH [CZK]</t>
  </si>
  <si>
    <t>Typ</t>
  </si>
  <si>
    <t>z toho Ostat._x000D_
náklady [CZK]</t>
  </si>
  <si>
    <t>DPH [CZK]</t>
  </si>
  <si>
    <t>Normohodiny [h]</t>
  </si>
  <si>
    <t>DPH základní [CZK]</t>
  </si>
  <si>
    <t>DPH snížená [CZK]</t>
  </si>
  <si>
    <t>DPH základní přenesená_x000D_
[CZK]</t>
  </si>
  <si>
    <t>DPH snížená přenesená_x000D_
[CZK]</t>
  </si>
  <si>
    <t>Základna_x000D_
DPH základní</t>
  </si>
  <si>
    <t>Základna_x000D_
DPH snížená</t>
  </si>
  <si>
    <t>Základna_x000D_
DPH zákl. přenesená</t>
  </si>
  <si>
    <t>Základna_x000D_
DPH sníž. přenesená</t>
  </si>
  <si>
    <t>Základna_x000D_
DPH nulová</t>
  </si>
  <si>
    <t>Náklady z rozpočtů</t>
  </si>
  <si>
    <t>D</t>
  </si>
  <si>
    <t>0</t>
  </si>
  <si>
    <t>###NOIMPORT###</t>
  </si>
  <si>
    <t>IMPORT</t>
  </si>
  <si>
    <t>{00000000-0000-0000-0000-000000000000}</t>
  </si>
  <si>
    <t>/</t>
  </si>
  <si>
    <t>SO 01</t>
  </si>
  <si>
    <t>Nádrž</t>
  </si>
  <si>
    <t>STA</t>
  </si>
  <si>
    <t>1</t>
  </si>
  <si>
    <t>{c6e8721d-d9e3-4400-bf4f-ecec946569db}</t>
  </si>
  <si>
    <t>2</t>
  </si>
  <si>
    <t>SO 02</t>
  </si>
  <si>
    <t>Vegetační úpravy</t>
  </si>
  <si>
    <t>{9c398393-32f2-4e01-b193-2b2ec52c897c}</t>
  </si>
  <si>
    <t>SO 03</t>
  </si>
  <si>
    <t>Vedlejší rozpočtové náklady</t>
  </si>
  <si>
    <t>{ed3484c2-3344-4503-9294-fe437dfbb820}</t>
  </si>
  <si>
    <t>KRYCÍ LIST SOUPISU PRACÍ</t>
  </si>
  <si>
    <t>Objekt:</t>
  </si>
  <si>
    <t>SO 01 - Nádrž</t>
  </si>
  <si>
    <t>REKAPITULACE ČLENĚNÍ SOUPISU PRACÍ</t>
  </si>
  <si>
    <t>Kód dílu - Popis</t>
  </si>
  <si>
    <t>Cena celkem [CZK]</t>
  </si>
  <si>
    <t>Náklady ze soupisu prací</t>
  </si>
  <si>
    <t>-1</t>
  </si>
  <si>
    <t>HSV - Práce a dodávky HSV</t>
  </si>
  <si>
    <t xml:space="preserve">    1 - Zemní práce</t>
  </si>
  <si>
    <t xml:space="preserve">    3 - Svislé a kompletní konstrukce</t>
  </si>
  <si>
    <t xml:space="preserve">    4 - Vodorovné konstrukce</t>
  </si>
  <si>
    <t xml:space="preserve">    8 - Trubní vedení</t>
  </si>
  <si>
    <t xml:space="preserve">    9 - Ostatní konstrukce a práce, bourání</t>
  </si>
  <si>
    <t xml:space="preserve">    998 - Přesun hmot</t>
  </si>
  <si>
    <t>SOUPIS PRACÍ</t>
  </si>
  <si>
    <t>PČ</t>
  </si>
  <si>
    <t>MJ</t>
  </si>
  <si>
    <t>Množství</t>
  </si>
  <si>
    <t>J.cena [CZK]</t>
  </si>
  <si>
    <t>Cenová soustava</t>
  </si>
  <si>
    <t>J. Nh [h]</t>
  </si>
  <si>
    <t>Nh celkem [h]</t>
  </si>
  <si>
    <t>J. hmotnost [t]</t>
  </si>
  <si>
    <t>Hmotnost celkem [t]</t>
  </si>
  <si>
    <t>J. suť [t]</t>
  </si>
  <si>
    <t>Suť Celkem [t]</t>
  </si>
  <si>
    <t>Náklady soupisu celkem</t>
  </si>
  <si>
    <t>HSV</t>
  </si>
  <si>
    <t>Práce a dodávky HSV</t>
  </si>
  <si>
    <t>ROZPOCET</t>
  </si>
  <si>
    <t>Zemní práce</t>
  </si>
  <si>
    <t>K</t>
  </si>
  <si>
    <t>121151103</t>
  </si>
  <si>
    <t>Sejmutí ornice plochy do 100 m2 tl vrstvy do 200 mm strojně</t>
  </si>
  <si>
    <t>m2</t>
  </si>
  <si>
    <t>4</t>
  </si>
  <si>
    <t>1431842973</t>
  </si>
  <si>
    <t>Online PSC</t>
  </si>
  <si>
    <t>https://podminky.urs.cz/item/CS_URS_2022_01/121151103</t>
  </si>
  <si>
    <t>VV</t>
  </si>
  <si>
    <t>D.Technická zpráva</t>
  </si>
  <si>
    <t>35"rozdělovací šachta - výkres č. 01.6"</t>
  </si>
  <si>
    <t>121151113</t>
  </si>
  <si>
    <t>Sejmutí ornice plochy do 500 m2 tl vrstvy do 200 mm strojně</t>
  </si>
  <si>
    <t>1331921221</t>
  </si>
  <si>
    <t>https://podminky.urs.cz/item/CS_URS_2022_01/121151113</t>
  </si>
  <si>
    <t>293"potrubí a sedimentační šachta - výkres č. 01.9"</t>
  </si>
  <si>
    <t>110"potrubí, bezpečnostní přeliv - výkres č. 01.10"</t>
  </si>
  <si>
    <t>Součet</t>
  </si>
  <si>
    <t>3</t>
  </si>
  <si>
    <t>121151123</t>
  </si>
  <si>
    <t>Sejmutí ornice plochy přes 500 m2 tl vrstvy do 200 mm strojně</t>
  </si>
  <si>
    <t>-1054140330</t>
  </si>
  <si>
    <t>https://podminky.urs.cz/item/CS_URS_2022_01/121151123</t>
  </si>
  <si>
    <t>6132"stržení ornice v místě zdrže"</t>
  </si>
  <si>
    <t>122251406</t>
  </si>
  <si>
    <t>Vykopávky v zemníku na suchu v hornině třídy těžitelnosti I skupiny 3 objem do 5000 m3 strojně</t>
  </si>
  <si>
    <t>m3</t>
  </si>
  <si>
    <t>290006103</t>
  </si>
  <si>
    <t>https://podminky.urs.cz/item/CS_URS_2022_01/122251406</t>
  </si>
  <si>
    <t>2626"jíly"</t>
  </si>
  <si>
    <t>612"písek hlinitý"</t>
  </si>
  <si>
    <t>1570"písek"</t>
  </si>
  <si>
    <t>5</t>
  </si>
  <si>
    <t>131251103</t>
  </si>
  <si>
    <t>Hloubení jam nezapažených v hornině třídy těžitelnosti I skupiny 3 objem do 100 m3 strojně</t>
  </si>
  <si>
    <t>-2061718585</t>
  </si>
  <si>
    <t>https://podminky.urs.cz/item/CS_URS_2022_01/131251103</t>
  </si>
  <si>
    <t>33,5"potrubí 20 m3, startovací jáma 13,5 m3"</t>
  </si>
  <si>
    <t>51"rozdělovací objekt"</t>
  </si>
  <si>
    <t>38,2"odběrná šachta"</t>
  </si>
  <si>
    <t>44+9,8+11,2+135+9,2"bezpečnostní přeliv"</t>
  </si>
  <si>
    <t>6</t>
  </si>
  <si>
    <t>141721222</t>
  </si>
  <si>
    <t>Řízený zemní protlak délky do 50 m hl do 6 m s protlačením potrubí vnějšího průměru vrtu přes 400 do 450 mm v hornině třídy těžitelnosti I a II skupiny 1 až 4</t>
  </si>
  <si>
    <t>m</t>
  </si>
  <si>
    <t>170958592</t>
  </si>
  <si>
    <t>https://podminky.urs.cz/item/CS_URS_2022_01/141721222</t>
  </si>
  <si>
    <t>20</t>
  </si>
  <si>
    <t>7</t>
  </si>
  <si>
    <t>162351103</t>
  </si>
  <si>
    <t>Vodorovné přemístění přes 50 do 500 m výkopku/sypaniny z horniny třídy těžitelnosti I skupiny 1 až 3</t>
  </si>
  <si>
    <t>877115596</t>
  </si>
  <si>
    <t>https://podminky.urs.cz/item/CS_URS_2022_01/162351103</t>
  </si>
  <si>
    <t>1226"přemístění ornice ze zdrže na mezideponii"</t>
  </si>
  <si>
    <t>1043"odvoz jílu na mezideponii"</t>
  </si>
  <si>
    <t>1583"odvoz jílu v rámci stavby"</t>
  </si>
  <si>
    <t>612"odvoz písku hlinitého na mezideponii"</t>
  </si>
  <si>
    <t>1570"odvoz písku na mezideponii"</t>
  </si>
  <si>
    <t>1079"odvoz jílu z mezideponie na těsnění"</t>
  </si>
  <si>
    <t>525"odvoz písku z mezideponie na dno"</t>
  </si>
  <si>
    <t>675"přesun ornice z mezideponie na stavbu"</t>
  </si>
  <si>
    <t>9"přesun ornice z mezideponie - rozdělovací šachta"</t>
  </si>
  <si>
    <t>7"přesun ornice na mezideponii - rozdělovací šachta"</t>
  </si>
  <si>
    <t>51"přesun podorničí na mezidpoenii - rozdělovací šachta"</t>
  </si>
  <si>
    <t>43,6"přesun zeminy z mezideponie - rozdělovací šachta"</t>
  </si>
  <si>
    <t>59+33,5"přesun ornice a podorničí na mezideponii - sedimentační šachta"</t>
  </si>
  <si>
    <t>5,6+38,9+28,2"přesun ornice a podorničí z mezideponie - sedimentační šachta, přívodní potrubí"</t>
  </si>
  <si>
    <t>38,2"odvoz zeminy na mezideponii - odběrná šachta"</t>
  </si>
  <si>
    <t>35,6"odvoz zeminy z mezideponie - odběrná šachta"</t>
  </si>
  <si>
    <t>44+9,8+11,2+22+135+9,2+9,2"odvoz zeminy na mezideponii - bezpečnostní přeliv"</t>
  </si>
  <si>
    <t>28+38,8+6,5+46,2+91,5+22"odvoz zeminy z mezideponie - bezpečnostní přeliv"</t>
  </si>
  <si>
    <t>8</t>
  </si>
  <si>
    <t>162351104</t>
  </si>
  <si>
    <t>Vodorovné přemístění přes 500 do 1000 m výkopku/sypaniny z horniny třídy těžitelnosti I skupiny 1 až 3</t>
  </si>
  <si>
    <t>-418282339</t>
  </si>
  <si>
    <t>https://podminky.urs.cz/item/CS_URS_2022_01/162351104</t>
  </si>
  <si>
    <t>549"přemístění ornice ze zdrže z mezideponie na pole"</t>
  </si>
  <si>
    <t>9</t>
  </si>
  <si>
    <t>162451106</t>
  </si>
  <si>
    <t>Vodorovné přemístění přes 1 500 do 2000 m výkopku/sypaniny z horniny třídy těžitelnosti I skupiny 1 až 3</t>
  </si>
  <si>
    <t>-1809114703</t>
  </si>
  <si>
    <t>https://podminky.urs.cz/item/CS_URS_2022_01/162451106</t>
  </si>
  <si>
    <t>612"odvoz písku hlinitého na skládku"</t>
  </si>
  <si>
    <t>959"odvoz písku na skládku"</t>
  </si>
  <si>
    <t>9,8+9,2"přebytečná zemina, odvoz na skládku - bezpečnostní přeliv"</t>
  </si>
  <si>
    <t>10</t>
  </si>
  <si>
    <t>167151111</t>
  </si>
  <si>
    <t>Nakládání výkopku z hornin třídy těžitelnosti I skupiny 1 až 3 přes 100 m3</t>
  </si>
  <si>
    <t>2103668074</t>
  </si>
  <si>
    <t>https://podminky.urs.cz/item/CS_URS_2022_01/167151111</t>
  </si>
  <si>
    <t>51"přesun podorničí na mezidepoenii - rozdělovací šachta"</t>
  </si>
  <si>
    <t>11</t>
  </si>
  <si>
    <t>171103201</t>
  </si>
  <si>
    <t>Uložení sypanin z horniny třídy těžitelnosti I a II skupiny 1 až 4 do hrází nádrží se zhutněním 100 % PS C s příměsí jílu do 20 %</t>
  </si>
  <si>
    <t>1289756237</t>
  </si>
  <si>
    <t>https://podminky.urs.cz/item/CS_URS_2022_01/171103201</t>
  </si>
  <si>
    <t>D.Technická zpráva, výkres č. 01.4</t>
  </si>
  <si>
    <t>1583"hrázka - jíly"</t>
  </si>
  <si>
    <t>12</t>
  </si>
  <si>
    <t>171151103</t>
  </si>
  <si>
    <t>Uložení sypaniny z hornin soudržných do násypů zhutněných strojně</t>
  </si>
  <si>
    <t>1950433175</t>
  </si>
  <si>
    <t>https://podminky.urs.cz/item/CS_URS_2022_01/171151103</t>
  </si>
  <si>
    <t>525"dno - písek"</t>
  </si>
  <si>
    <t>1079"těsnění - jíly"</t>
  </si>
  <si>
    <t>13</t>
  </si>
  <si>
    <t>171251201</t>
  </si>
  <si>
    <t>Uložení sypaniny na skládky nebo meziskládky</t>
  </si>
  <si>
    <t>-1336743253</t>
  </si>
  <si>
    <t>https://podminky.urs.cz/item/CS_URS_2022_01/171251201</t>
  </si>
  <si>
    <t>959"písek"</t>
  </si>
  <si>
    <t>14</t>
  </si>
  <si>
    <t>174151101</t>
  </si>
  <si>
    <t>Zásyp jam, šachet rýh nebo kolem objektů sypaninou se zhutněním</t>
  </si>
  <si>
    <t>531053522</t>
  </si>
  <si>
    <t>https://podminky.urs.cz/item/CS_URS_2022_01/174151101</t>
  </si>
  <si>
    <t>43,6"rozdělovací objekt"</t>
  </si>
  <si>
    <t>5,6+38,9+28,2"sedimentační šachta, potrubí"</t>
  </si>
  <si>
    <t xml:space="preserve">D.Technická zpráva, výkres č. 01.13 </t>
  </si>
  <si>
    <t>38,2-2,6"odběrná šachta"</t>
  </si>
  <si>
    <t>výkres č. 01.10</t>
  </si>
  <si>
    <t>28+38,8+6,5+46,2+91,5"bezpečnostní přeliv"</t>
  </si>
  <si>
    <t>175111101</t>
  </si>
  <si>
    <t>Obsypání potrubí ručně sypaninou bez prohození, uloženou do 3 m</t>
  </si>
  <si>
    <t>-1633472784</t>
  </si>
  <si>
    <t>https://podminky.urs.cz/item/CS_URS_2022_01/175111101</t>
  </si>
  <si>
    <t>1,8"ochrana plynovodu"</t>
  </si>
  <si>
    <t>16</t>
  </si>
  <si>
    <t>M</t>
  </si>
  <si>
    <t>58331200</t>
  </si>
  <si>
    <t>štěrkopísek netříděný</t>
  </si>
  <si>
    <t>t</t>
  </si>
  <si>
    <t>245347175</t>
  </si>
  <si>
    <t>1,8*2 'Přepočtené koeficientem množství</t>
  </si>
  <si>
    <t>17</t>
  </si>
  <si>
    <t>181006111</t>
  </si>
  <si>
    <t>Rozprostření zemin tl vrstvy do 0,1 m schopných zúrodnění v rovině a sklonu do 1:5</t>
  </si>
  <si>
    <t>-1130033612</t>
  </si>
  <si>
    <t>https://podminky.urs.cz/item/CS_URS_2022_01/181006111</t>
  </si>
  <si>
    <t>5600"ornice ze zdrže rozprostřená na poli"</t>
  </si>
  <si>
    <t>18</t>
  </si>
  <si>
    <t>181351113</t>
  </si>
  <si>
    <t>Rozprostření ornice tl vrstvy do 200 mm pl přes 500 m2 v rovině nebo ve svahu do 1:5 strojně</t>
  </si>
  <si>
    <t>2012667850</t>
  </si>
  <si>
    <t>https://podminky.urs.cz/item/CS_URS_2022_01/181351113</t>
  </si>
  <si>
    <t>45"rozdělovací objekt"</t>
  </si>
  <si>
    <t>3375"kolem nádrže"</t>
  </si>
  <si>
    <t>293"přítokové potrubí"</t>
  </si>
  <si>
    <t>19</t>
  </si>
  <si>
    <t>181951112</t>
  </si>
  <si>
    <t>Úprava pláně v hornině třídy těžitelnosti I skupiny 1 až 3 se zhutněním strojně</t>
  </si>
  <si>
    <t>-1689826017</t>
  </si>
  <si>
    <t>https://podminky.urs.cz/item/CS_URS_2022_01/181951112</t>
  </si>
  <si>
    <t>766"jíly"</t>
  </si>
  <si>
    <t>3731"jíly - hrázka"</t>
  </si>
  <si>
    <t>358"písek hlinitý"</t>
  </si>
  <si>
    <t>1796"písek"</t>
  </si>
  <si>
    <t>1796"těsnění - jíly"</t>
  </si>
  <si>
    <t>2873"dno - písek"</t>
  </si>
  <si>
    <t>10+45"rozdělovací objekt"</t>
  </si>
  <si>
    <t>54+61,4+185,5+107,5"sedimentační šachta, potrubí"</t>
  </si>
  <si>
    <t>18+46"odběrná šachta"</t>
  </si>
  <si>
    <t>17+58+56+38,5+46,2+100+110"bezpečnostní přeliv"</t>
  </si>
  <si>
    <t>182151111</t>
  </si>
  <si>
    <t>Svahování v zářezech v hornině třídy těžitelnosti I skupiny 1 až 3 strojně</t>
  </si>
  <si>
    <t>-991882006</t>
  </si>
  <si>
    <t>https://podminky.urs.cz/item/CS_URS_2022_01/182151111</t>
  </si>
  <si>
    <t>D.Technická zpráva, výkres č.01.4, 01.6</t>
  </si>
  <si>
    <t>60"rozdělovací šachta"</t>
  </si>
  <si>
    <t>171"zdrž"</t>
  </si>
  <si>
    <t>42"odběrná šachta"</t>
  </si>
  <si>
    <t>184,8"BP, potrubí"</t>
  </si>
  <si>
    <t>58,5"bezpečnostní přeliv"</t>
  </si>
  <si>
    <t>183403152</t>
  </si>
  <si>
    <t>Obdělání půdy vláčením v rovině a svahu do 1:5</t>
  </si>
  <si>
    <t>501586253</t>
  </si>
  <si>
    <t>https://podminky.urs.cz/item/CS_URS_2022_01/183403152</t>
  </si>
  <si>
    <t>5600"ornice ze zdrže rozprostřená na poli - rekultivace"</t>
  </si>
  <si>
    <t>22</t>
  </si>
  <si>
    <t>183551113</t>
  </si>
  <si>
    <t>Úprava půdy první orbou hl do 0,3 m ploch do 5 ha sklonu do 5°</t>
  </si>
  <si>
    <t>ha</t>
  </si>
  <si>
    <t>817448526</t>
  </si>
  <si>
    <t>https://podminky.urs.cz/item/CS_URS_2022_01/183551113</t>
  </si>
  <si>
    <t>5600/10000"ornice ze zdrže rozprostřená na poli - rekultivace"</t>
  </si>
  <si>
    <t>Svislé a kompletní konstrukce</t>
  </si>
  <si>
    <t>23</t>
  </si>
  <si>
    <t>321213345</t>
  </si>
  <si>
    <t>Zdivo nadzákladové z lomového kamene vodních staveb obkladní s vyspárováním</t>
  </si>
  <si>
    <t>-1993636651</t>
  </si>
  <si>
    <t>https://podminky.urs.cz/item/CS_URS_2022_01/321213345</t>
  </si>
  <si>
    <t xml:space="preserve">0,65*5"výkres č. 01.8 - čelo na výtoku" </t>
  </si>
  <si>
    <t>24</t>
  </si>
  <si>
    <t>321311116</t>
  </si>
  <si>
    <t>Konstrukce vodních staveb z betonu prostého mrazuvzdorného tř. C 30/37</t>
  </si>
  <si>
    <t>-838884329</t>
  </si>
  <si>
    <t>https://podminky.urs.cz/item/CS_URS_2022_01/321311116</t>
  </si>
  <si>
    <t>D.Technická zpráva, výkres č.01.10</t>
  </si>
  <si>
    <t>Bezpečnostní přeliv</t>
  </si>
  <si>
    <t>1,3*0,98</t>
  </si>
  <si>
    <t>25</t>
  </si>
  <si>
    <t>321321116</t>
  </si>
  <si>
    <t>Konstrukce vodních staveb ze ŽB mrazuvzdorného tř. C 30/37</t>
  </si>
  <si>
    <t>-1746507139</t>
  </si>
  <si>
    <t>https://podminky.urs.cz/item/CS_URS_2022_01/321321116</t>
  </si>
  <si>
    <t>0,97*1,3*0,3</t>
  </si>
  <si>
    <t>26</t>
  </si>
  <si>
    <t>321351010</t>
  </si>
  <si>
    <t>Bednění konstrukcí vodních staveb rovinné - zřízení</t>
  </si>
  <si>
    <t>1119721988</t>
  </si>
  <si>
    <t>https://podminky.urs.cz/item/CS_URS_2022_01/321351010</t>
  </si>
  <si>
    <t>rozdělovací objekt - výkres č. 01.6</t>
  </si>
  <si>
    <t>4*2*0,15</t>
  </si>
  <si>
    <t>odběrná šachta - výkres č. 01.13</t>
  </si>
  <si>
    <t>1,2</t>
  </si>
  <si>
    <t>bezpečnostní přeliv - výkres č. 01.10</t>
  </si>
  <si>
    <t>5,9</t>
  </si>
  <si>
    <t>bezpečnostní přeliv - výkres č.01.10</t>
  </si>
  <si>
    <t>(2*0,1*4,3)+(0,9*0,1)</t>
  </si>
  <si>
    <t>3,9*0,1</t>
  </si>
  <si>
    <t>2*0,3*0,97+2*0,3*1,5</t>
  </si>
  <si>
    <t>2*0,59*4,3</t>
  </si>
  <si>
    <t>1,1</t>
  </si>
  <si>
    <t>27</t>
  </si>
  <si>
    <t>321352010</t>
  </si>
  <si>
    <t>Bednění konstrukcí vodních staveb rovinné - odstranění</t>
  </si>
  <si>
    <t>1429844912</t>
  </si>
  <si>
    <t>https://podminky.urs.cz/item/CS_URS_2022_01/321352010</t>
  </si>
  <si>
    <t>28</t>
  </si>
  <si>
    <t>321366111</t>
  </si>
  <si>
    <t>Výztuž železobetonových konstrukcí vodních staveb z oceli 10 505 D do 12 mm</t>
  </si>
  <si>
    <t>-292527582</t>
  </si>
  <si>
    <t>https://podminky.urs.cz/item/CS_URS_2022_01/321366111</t>
  </si>
  <si>
    <t>1,2*3*0,395</t>
  </si>
  <si>
    <t>1,422*0,001 'Přepočtené koeficientem množství</t>
  </si>
  <si>
    <t>29</t>
  </si>
  <si>
    <t>321368211</t>
  </si>
  <si>
    <t>Výztuž železobetonových konstrukcí vodních staveb ze svařovaných sítí</t>
  </si>
  <si>
    <t>307804899</t>
  </si>
  <si>
    <t>https://podminky.urs.cz/item/CS_URS_2022_01/321368211</t>
  </si>
  <si>
    <t>7,1*5,4</t>
  </si>
  <si>
    <t>38,34*0,001 'Přepočtené koeficientem množství</t>
  </si>
  <si>
    <t>30</t>
  </si>
  <si>
    <t>R 01</t>
  </si>
  <si>
    <t>Prefabrikovaný bezpečnostní přeliv 1,3x0,97 m, osazení + další součásti (česle,dubové dluže, zajílování dluží)</t>
  </si>
  <si>
    <t>bm</t>
  </si>
  <si>
    <t>-434636134</t>
  </si>
  <si>
    <t>Výkres č. 01.10</t>
  </si>
  <si>
    <t>Dubové dluže s nerezovými háčky -  90*10*4 cm - 14ks</t>
  </si>
  <si>
    <t>diafragma DN 250</t>
  </si>
  <si>
    <t xml:space="preserve">Jílové těsnění </t>
  </si>
  <si>
    <t xml:space="preserve">uzamykatelné česle na pantech (pozink) - 1,1*0,8 m, rozteč česlí 10 cm </t>
  </si>
  <si>
    <t>0,7</t>
  </si>
  <si>
    <t>Vodorovné konstrukce</t>
  </si>
  <si>
    <t>31</t>
  </si>
  <si>
    <t>451571211</t>
  </si>
  <si>
    <t>Lože pod dlažby z kameniva těženého hrubého vrstva tl do 100 mm</t>
  </si>
  <si>
    <t>-1469856602</t>
  </si>
  <si>
    <t>https://podminky.urs.cz/item/CS_URS_2022_01/451571211</t>
  </si>
  <si>
    <t>24"štěrk fr. 16-32 mm"</t>
  </si>
  <si>
    <t>32</t>
  </si>
  <si>
    <t>452112112</t>
  </si>
  <si>
    <t>Osazení betonových prstenců nebo rámů v do 100 mm</t>
  </si>
  <si>
    <t>kus</t>
  </si>
  <si>
    <t>579747891</t>
  </si>
  <si>
    <t>https://podminky.urs.cz/item/CS_URS_2022_01/452112112</t>
  </si>
  <si>
    <t>Výkres č.01.6, Rozdělovací objekt</t>
  </si>
  <si>
    <t>33</t>
  </si>
  <si>
    <t>59224013</t>
  </si>
  <si>
    <t>prstenec šachtový vyrovnávací betonový 625x100x100mm</t>
  </si>
  <si>
    <t>279301598</t>
  </si>
  <si>
    <t>výkres č. 01.6</t>
  </si>
  <si>
    <t xml:space="preserve">3"prstenec šachtový vyrovnávací betonový 625x100x100mm" </t>
  </si>
  <si>
    <t xml:space="preserve">1"prstenec šachtový vyrovnávací betonový 625x100x80mm" </t>
  </si>
  <si>
    <t>34</t>
  </si>
  <si>
    <t>452311171</t>
  </si>
  <si>
    <t>Podkladní desky z betonu prostého tř. C 30/37 otevřený výkop</t>
  </si>
  <si>
    <t>-242030005</t>
  </si>
  <si>
    <t>https://podminky.urs.cz/item/CS_URS_2022_01/452311171</t>
  </si>
  <si>
    <t>2*2*0,15</t>
  </si>
  <si>
    <t>sedimentační šachta - výkres č. 01.9</t>
  </si>
  <si>
    <t>1,14*1,14*0,1</t>
  </si>
  <si>
    <t>1,14*0,6*5*0,2</t>
  </si>
  <si>
    <t>1,5*1,5*0,1</t>
  </si>
  <si>
    <t>1,3*1*0,1</t>
  </si>
  <si>
    <t>1,8*0,15</t>
  </si>
  <si>
    <t>35</t>
  </si>
  <si>
    <t>452921111</t>
  </si>
  <si>
    <t>Osazení zajišťovacích prahů z prefabrikovaných dílců hm do 200 kg</t>
  </si>
  <si>
    <t>1992422289</t>
  </si>
  <si>
    <t>https://podminky.urs.cz/item/CS_URS_2022_01/452921111</t>
  </si>
  <si>
    <t>výkres č.01.10 - bezpečnostní přeliv</t>
  </si>
  <si>
    <t>36</t>
  </si>
  <si>
    <t>CSB.0059683.URS</t>
  </si>
  <si>
    <t>Podkladní prahy pro DN 300-500</t>
  </si>
  <si>
    <t>-177888293</t>
  </si>
  <si>
    <t>P</t>
  </si>
  <si>
    <t>Poznámka k položce:_x000D_
Podkladní prahy se hodí jako pomocný prvek k vytvoření přímého podloží ve vodorovném i svislém směru na dně výkopové linie při uložení trub v betonovém loži._x000D_
Práh nelze použít bez plošné, dřevěné, vodou nasycené (minimálně tři dny máčené) separační podložky. Doporučuje se použít měkké syrové dřevo. Podložka se umisťuje do polodrážky, kterou mají všechny prahy. Po instalování potrubí se dřevěné desky smrští a trouba dosedne celou plochou do podkladního lože.</t>
  </si>
  <si>
    <t>37</t>
  </si>
  <si>
    <t>463212121</t>
  </si>
  <si>
    <t>Rovnanina z lomového kamene upraveného s vyplněním spár těženým kamenivem</t>
  </si>
  <si>
    <t>1891512525</t>
  </si>
  <si>
    <t>https://podminky.urs.cz/item/CS_URS_2022_01/463212121</t>
  </si>
  <si>
    <t>D.Technická zpráva, výkres č. 01.8</t>
  </si>
  <si>
    <t>10,1*0,2"opevnění výtoku z potrubí"</t>
  </si>
  <si>
    <t>24*0,2"hm. kamene 40-80 kg</t>
  </si>
  <si>
    <t>38</t>
  </si>
  <si>
    <t>463212191</t>
  </si>
  <si>
    <t>Příplatek za vypracováni líce rovnaniny</t>
  </si>
  <si>
    <t>211021237</t>
  </si>
  <si>
    <t>https://podminky.urs.cz/item/CS_URS_2022_01/463212191</t>
  </si>
  <si>
    <t>10,1"opevnění výtoku z potrubí"</t>
  </si>
  <si>
    <t>24"hm. kamene 40-80 kg</t>
  </si>
  <si>
    <t>Trubní vedení</t>
  </si>
  <si>
    <t>39</t>
  </si>
  <si>
    <t>871350410</t>
  </si>
  <si>
    <t>Montáž kanalizačního potrubí korugovaného SN 10 z polypropylenu DN 200</t>
  </si>
  <si>
    <t>-63686714</t>
  </si>
  <si>
    <t>https://podminky.urs.cz/item/CS_URS_2022_01/871350410</t>
  </si>
  <si>
    <t>15"odběrná šachta"</t>
  </si>
  <si>
    <t>40</t>
  </si>
  <si>
    <t>28617044</t>
  </si>
  <si>
    <t>trubka kanalizační PP korugovaná DN 200x6000mm SN10</t>
  </si>
  <si>
    <t>-1928463545</t>
  </si>
  <si>
    <t>15*1,015 'Přepočtené koeficientem množství</t>
  </si>
  <si>
    <t>41</t>
  </si>
  <si>
    <t>871370310</t>
  </si>
  <si>
    <t>Montáž kanalizačního potrubí hladkého plnostěnného SN 10 z polypropylenu DN 300</t>
  </si>
  <si>
    <t>-1352945328</t>
  </si>
  <si>
    <t>https://podminky.urs.cz/item/CS_URS_2022_01/871370310</t>
  </si>
  <si>
    <t>D.Technická zpráva, 01.1 Situace stavby</t>
  </si>
  <si>
    <t>76,2"přívodní potrubí"</t>
  </si>
  <si>
    <t>42,8"odtokové potrubí"</t>
  </si>
  <si>
    <t>42</t>
  </si>
  <si>
    <t>28617006</t>
  </si>
  <si>
    <t>trubka kanalizační PP plnostěnná třívrstvá DN 300x1000mm SN10</t>
  </si>
  <si>
    <t>1981330776</t>
  </si>
  <si>
    <t>119*1,015 'Přepočtené koeficientem množství</t>
  </si>
  <si>
    <t>43</t>
  </si>
  <si>
    <t>891372322</t>
  </si>
  <si>
    <t>Montáž kanalizačních stavítek DN 300</t>
  </si>
  <si>
    <t>-1779887490</t>
  </si>
  <si>
    <t>https://podminky.urs.cz/item/CS_URS_2022_01/891372322</t>
  </si>
  <si>
    <t>D.Technická zpráva, výkres č.01.6</t>
  </si>
  <si>
    <t>44</t>
  </si>
  <si>
    <t>42221471</t>
  </si>
  <si>
    <t>stavítko kanálové do 1,2 bar DN 300-300</t>
  </si>
  <si>
    <t>-1404735364</t>
  </si>
  <si>
    <t>45</t>
  </si>
  <si>
    <t>891422322</t>
  </si>
  <si>
    <t>Montáž kanalizačních stavítek DN 500</t>
  </si>
  <si>
    <t>777510076</t>
  </si>
  <si>
    <t>https://podminky.urs.cz/item/CS_URS_2022_01/891422322</t>
  </si>
  <si>
    <t>46</t>
  </si>
  <si>
    <t>42221473</t>
  </si>
  <si>
    <t>stavítko kanálové do 1,2 bar DN 500-500</t>
  </si>
  <si>
    <t>709461687</t>
  </si>
  <si>
    <t>47</t>
  </si>
  <si>
    <t>894410101R</t>
  </si>
  <si>
    <t>Osazení betonových dílců pro kanalizační šachty DN 800 šachtové dno výšky 630 mm, tl. stěny 70 mm</t>
  </si>
  <si>
    <t>225256450</t>
  </si>
  <si>
    <t>D.Technická zpráva, výkres č. 01.9</t>
  </si>
  <si>
    <t>48</t>
  </si>
  <si>
    <t>59224337</t>
  </si>
  <si>
    <t>dno betonové šachty kanalizační přímé DN 800, výška 630 mm, tl. stěny 70 mm, tl. dna 100 mm</t>
  </si>
  <si>
    <t>1197266181</t>
  </si>
  <si>
    <t>49</t>
  </si>
  <si>
    <t>894410103R</t>
  </si>
  <si>
    <t>Osazení betonových dílců pro kanalizační šachty DN 1000 šachtové dno výšky 1200 mm, se stupadly, s otvorem DN 200</t>
  </si>
  <si>
    <t>1201269309</t>
  </si>
  <si>
    <t>1"odběrná šachta"</t>
  </si>
  <si>
    <t>50</t>
  </si>
  <si>
    <t>59224063R</t>
  </si>
  <si>
    <t>dno betonové šachtové kulaté DN 1000, výška 1200 mm, se stupadly, s otvorem pro potrubí DN 200</t>
  </si>
  <si>
    <t>189990442</t>
  </si>
  <si>
    <t>51</t>
  </si>
  <si>
    <t>894410114R</t>
  </si>
  <si>
    <t>Osazení betonových dílců pro kanalizační šachty DN 1500 šachtové dno výšky 1500 mm</t>
  </si>
  <si>
    <t>98664854</t>
  </si>
  <si>
    <t xml:space="preserve">Poznámka k položce:_x000D_
Vč. modelace kynety ve dně, 2xDN  500 a DN 300 s nerezovými hradítky a stupadly. </t>
  </si>
  <si>
    <t>52</t>
  </si>
  <si>
    <t>59224440R</t>
  </si>
  <si>
    <t>dno betonové šachty DN 1500 kanalizační výšky 150cm se stupadly, s modelací kynety ve dně, s otvory (2 x DN 500, DN 300) v bocích pro napojení příslušných potrubí</t>
  </si>
  <si>
    <t>436674571</t>
  </si>
  <si>
    <t>53</t>
  </si>
  <si>
    <t>894410202R</t>
  </si>
  <si>
    <t>Osazení betonových dílců pro kanalizační šachty DN 800 skruž rovná výšky 600 mm</t>
  </si>
  <si>
    <t>-390109214</t>
  </si>
  <si>
    <t>54</t>
  </si>
  <si>
    <t>59224409R</t>
  </si>
  <si>
    <t>skruž betonové šachty DN 800 kanalizační 80x60x7cm, stupadla poplastovaná</t>
  </si>
  <si>
    <t>1457041833</t>
  </si>
  <si>
    <t>55</t>
  </si>
  <si>
    <t>894410211</t>
  </si>
  <si>
    <t>Osazení betonových dílců pro kanalizační šachty DN 1000 skruž rovná výšky 250 mm</t>
  </si>
  <si>
    <t>978305833</t>
  </si>
  <si>
    <t>https://podminky.urs.cz/item/CS_URS_2022_01/894410211</t>
  </si>
  <si>
    <t>56</t>
  </si>
  <si>
    <t>59224066</t>
  </si>
  <si>
    <t>skruž betonová DN 1000x250 PS, 100x25x12cm, se stupadly</t>
  </si>
  <si>
    <t>478391782</t>
  </si>
  <si>
    <t>57</t>
  </si>
  <si>
    <t>894410212</t>
  </si>
  <si>
    <t>Osazení betonových dílců pro kanalizační šachty DN 1000 skruž rovná výšky 500 mm</t>
  </si>
  <si>
    <t>-1576303584</t>
  </si>
  <si>
    <t>https://podminky.urs.cz/item/CS_URS_2022_01/894410212</t>
  </si>
  <si>
    <t>2"odběrná šachta"</t>
  </si>
  <si>
    <t>58</t>
  </si>
  <si>
    <t>59224068</t>
  </si>
  <si>
    <t>skruž betonová DN 1000x500 PS, 100x50x12cm, se stupadly</t>
  </si>
  <si>
    <t>-1243050253</t>
  </si>
  <si>
    <t>59</t>
  </si>
  <si>
    <t>894410222R</t>
  </si>
  <si>
    <t>Osazení betonových dílců pro kanalizační šachty DN 1500 skruž rovná výšky 500 mm</t>
  </si>
  <si>
    <t>-1630054595</t>
  </si>
  <si>
    <t>60</t>
  </si>
  <si>
    <t>59224436</t>
  </si>
  <si>
    <t>skruž betonové šachty DN 1500 kanalizační 150x50x14cm, stupadla poplastovaná</t>
  </si>
  <si>
    <t>-1273468598</t>
  </si>
  <si>
    <t>61</t>
  </si>
  <si>
    <t>894410231</t>
  </si>
  <si>
    <t>Osazení betonových dílců pro kanalizační šachty DN 800 skruž přechodová (konus)</t>
  </si>
  <si>
    <t>-1387205568</t>
  </si>
  <si>
    <t>https://podminky.urs.cz/item/CS_URS_2022_01/894410231</t>
  </si>
  <si>
    <t>1"sedimentační šachta"</t>
  </si>
  <si>
    <t>62</t>
  </si>
  <si>
    <t>59224402R</t>
  </si>
  <si>
    <t>konus betonové šachty DN 800 kanalizační 80x62,5x30cm, tl. stěny 7 cm,  stupadla poplastovaná</t>
  </si>
  <si>
    <t>-1839518592</t>
  </si>
  <si>
    <t>63</t>
  </si>
  <si>
    <t>894410302</t>
  </si>
  <si>
    <t>Osazení betonových dílců pro kanalizační šachty DN 1000 deska zákrytová</t>
  </si>
  <si>
    <t>1866428334</t>
  </si>
  <si>
    <t>https://podminky.urs.cz/item/CS_URS_2022_01/894410302</t>
  </si>
  <si>
    <t>64</t>
  </si>
  <si>
    <t>59224315</t>
  </si>
  <si>
    <t>deska betonová zákrytová pro kruhové šachty 100/62,5x16,5cm</t>
  </si>
  <si>
    <t>-1059774507</t>
  </si>
  <si>
    <t>65</t>
  </si>
  <si>
    <t>894410303</t>
  </si>
  <si>
    <t>Osazení betonových dílců pro kanalizační šachty DN 1500 deska zákrytová</t>
  </si>
  <si>
    <t>-79186747</t>
  </si>
  <si>
    <t>https://podminky.urs.cz/item/CS_URS_2022_01/894410303</t>
  </si>
  <si>
    <t>66</t>
  </si>
  <si>
    <t>59224434R</t>
  </si>
  <si>
    <t>deska betonová zákrytová šachty DN 1500 kanalizační 80-150/20 rovná (vnitřní průměr 625/1500 mm, výška 200 mm)</t>
  </si>
  <si>
    <t>-1351121115</t>
  </si>
  <si>
    <t>67</t>
  </si>
  <si>
    <t>899104112</t>
  </si>
  <si>
    <t>Osazení poklopů litinových nebo ocelových včetně rámů pro třídu zatížení D400, E600</t>
  </si>
  <si>
    <t>1889014246</t>
  </si>
  <si>
    <t>https://podminky.urs.cz/item/CS_URS_2022_01/899104112</t>
  </si>
  <si>
    <t>Výkres č.01.6, Rozdělovací objekt, sedimentační šachta - výkres č. 01.9</t>
  </si>
  <si>
    <t>1"odběrná šachta - výkres č. 01.13"</t>
  </si>
  <si>
    <t>68</t>
  </si>
  <si>
    <t>55241005R</t>
  </si>
  <si>
    <t xml:space="preserve">poklop kanalizační litinový bez odvětrávání, rám betonolitinový 160mm </t>
  </si>
  <si>
    <t>297637678</t>
  </si>
  <si>
    <t>69</t>
  </si>
  <si>
    <t>899633241</t>
  </si>
  <si>
    <t>Obetonování potrubí nebo zdiva stok ŽB se zvýšenými nároky na prostředí tř. C 30/37 v otevřeném výkopu</t>
  </si>
  <si>
    <t>-497790946</t>
  </si>
  <si>
    <t>https://podminky.urs.cz/item/CS_URS_2022_01/899633241</t>
  </si>
  <si>
    <t>D.Technická zpráva, výkres č. 01.10 Bezpečnostní přeliv</t>
  </si>
  <si>
    <t>0,35*4,3+0,15</t>
  </si>
  <si>
    <t>70</t>
  </si>
  <si>
    <t>899722114</t>
  </si>
  <si>
    <t>Krytí potrubí z plastů výstražnou fólií z PVC 40 cm</t>
  </si>
  <si>
    <t>-686791291</t>
  </si>
  <si>
    <t>https://podminky.urs.cz/item/CS_URS_2022_01/899722114</t>
  </si>
  <si>
    <t>51,2"přítok do nádrže"</t>
  </si>
  <si>
    <t>6"ochrana plynovodu"</t>
  </si>
  <si>
    <t>36,8odtokové potrubí"</t>
  </si>
  <si>
    <t>71</t>
  </si>
  <si>
    <t>899911125</t>
  </si>
  <si>
    <t>Kluzná objímka výšky 41 mm vnějšího průměru potrubí do 328 mm</t>
  </si>
  <si>
    <t>865823645</t>
  </si>
  <si>
    <t>https://podminky.urs.cz/item/CS_URS_2022_01/899911125</t>
  </si>
  <si>
    <t>D.Technická zpráva, situace č. 01.1</t>
  </si>
  <si>
    <t>16"přívodní potrubí"</t>
  </si>
  <si>
    <t>Ostatní konstrukce a práce, bourání</t>
  </si>
  <si>
    <t>72</t>
  </si>
  <si>
    <t>919726121</t>
  </si>
  <si>
    <t>Geotextilie pro ochranu, separaci a filtraci netkaná měrná hm do 200 g/m2</t>
  </si>
  <si>
    <t>-1747912449</t>
  </si>
  <si>
    <t>https://podminky.urs.cz/item/CS_URS_2022_01/919726121</t>
  </si>
  <si>
    <t>D.Technická zpráva, výkres č. 01.2</t>
  </si>
  <si>
    <t>2154"písková vrstva"</t>
  </si>
  <si>
    <t>2914"jílová vrstva"</t>
  </si>
  <si>
    <t>75,5+24"bezpečnostní přeliv - výkres č. 01.10"</t>
  </si>
  <si>
    <t>73</t>
  </si>
  <si>
    <t>953334124</t>
  </si>
  <si>
    <t>Bobtnavý pásek do pracovních spar betonových kcí bentonitový 20x25 mm s prodlouženou dobou bobtnání</t>
  </si>
  <si>
    <t>1317989500</t>
  </si>
  <si>
    <t>https://podminky.urs.cz/item/CS_URS_2022_01/953334124</t>
  </si>
  <si>
    <t>998</t>
  </si>
  <si>
    <t>Přesun hmot</t>
  </si>
  <si>
    <t>74</t>
  </si>
  <si>
    <t>998331011</t>
  </si>
  <si>
    <t>Přesun hmot pro nádrže</t>
  </si>
  <si>
    <t>-1264738383</t>
  </si>
  <si>
    <t>https://podminky.urs.cz/item/CS_URS_2022_01/998331011</t>
  </si>
  <si>
    <t>SO 02 - Vegetační úpravy</t>
  </si>
  <si>
    <t>181451131</t>
  </si>
  <si>
    <t>Založení parkového trávníku výsevem pl přes 1000 m2 v rovině a ve svahu do 1:5</t>
  </si>
  <si>
    <t>868734746</t>
  </si>
  <si>
    <t>https://podminky.urs.cz/item/CS_URS_2022_01/181451131</t>
  </si>
  <si>
    <t>3833</t>
  </si>
  <si>
    <t>00572410</t>
  </si>
  <si>
    <t>osivo směs travní parková</t>
  </si>
  <si>
    <t>kg</t>
  </si>
  <si>
    <t>-1226631262</t>
  </si>
  <si>
    <t>3833*0,02 'Přepočtené koeficientem množství</t>
  </si>
  <si>
    <t>183101113</t>
  </si>
  <si>
    <t>Hloubení jamek bez výměny půdy zeminy tř 1 až 4 objem do 0,05 m3 v rovině a svahu do 1:5</t>
  </si>
  <si>
    <t>-1589015718</t>
  </si>
  <si>
    <t>https://podminky.urs.cz/item/CS_URS_2022_01/183101113</t>
  </si>
  <si>
    <t>4+7+5"stromy"</t>
  </si>
  <si>
    <t>183111114</t>
  </si>
  <si>
    <t>Hloubení jamek bez výměny půdy zeminy tř 1 až 4 objem do 0,02 m3 v rovině a svahu do 1:5</t>
  </si>
  <si>
    <t>-502978718</t>
  </si>
  <si>
    <t>https://podminky.urs.cz/item/CS_URS_2022_01/183111114</t>
  </si>
  <si>
    <t>183"keře"</t>
  </si>
  <si>
    <t>184102112</t>
  </si>
  <si>
    <t>Výsadba dřeviny s balem D do 0,3 m do jamky se zalitím v rovině a svahu do 1:5</t>
  </si>
  <si>
    <t>1176106585</t>
  </si>
  <si>
    <t>https://podminky.urs.cz/item/CS_URS_2022_01/184102112</t>
  </si>
  <si>
    <t>02650300</t>
  </si>
  <si>
    <t>Lípa srdčitá, krytokořenné poloodrostky vel. 80-120 cm</t>
  </si>
  <si>
    <t>-579361976</t>
  </si>
  <si>
    <t>02650461</t>
  </si>
  <si>
    <t>Javor babyka, krytokořenné poloodrostky vel. 80-120 cm</t>
  </si>
  <si>
    <t>-611479307</t>
  </si>
  <si>
    <t>02650464</t>
  </si>
  <si>
    <t>Dub letní,  krytokořenné poloodrostky vel. 80-120 cm</t>
  </si>
  <si>
    <t>-105117322</t>
  </si>
  <si>
    <t>184102121</t>
  </si>
  <si>
    <t>Výsadba dřeviny s balem D do 0,2 m do jamky se zalitím ve svahu do 1:2</t>
  </si>
  <si>
    <t>-2055699994</t>
  </si>
  <si>
    <t>https://podminky.urs.cz/item/CS_URS_2022_01/184102121</t>
  </si>
  <si>
    <t>R10</t>
  </si>
  <si>
    <t>brslen evropský, v. 40+ cm, krytokořenné poloodrostky</t>
  </si>
  <si>
    <t>673011866</t>
  </si>
  <si>
    <t>R11</t>
  </si>
  <si>
    <t>hloh obecný,  v. 40+ cm, krytokořenné poloodrostky</t>
  </si>
  <si>
    <t>-2052704508</t>
  </si>
  <si>
    <t>R12</t>
  </si>
  <si>
    <t>líska obecná, v. 40+ cm, krytokořenné poloodrostky</t>
  </si>
  <si>
    <t>-982034431</t>
  </si>
  <si>
    <t>R13</t>
  </si>
  <si>
    <t>růže šípková, v. 40+ cm, krytokořenné poloodrostky</t>
  </si>
  <si>
    <t>1095514008</t>
  </si>
  <si>
    <t>R14</t>
  </si>
  <si>
    <t>střemcha obecná, v. 40+ cm, krytokořenné poloodrostky</t>
  </si>
  <si>
    <t>-1839668731</t>
  </si>
  <si>
    <t>R15</t>
  </si>
  <si>
    <t>svída krvavá, v. 40+ cm, krytokořenné poloodrostky</t>
  </si>
  <si>
    <t>254575305</t>
  </si>
  <si>
    <t>R16</t>
  </si>
  <si>
    <t>vrba ušatá, v. 40+ cm, krytokořenné poloodrostky</t>
  </si>
  <si>
    <t>-1205675633</t>
  </si>
  <si>
    <t>184807911R</t>
  </si>
  <si>
    <t>Dodání a osazení kůlu k sazenici  délky 2 m, zatlučený min. 0,5 m do země, průměru 80 mm, s upevněním sazenice ke kůlu dvěma sadařskými úvazky, sazenice 1 až 3 leté</t>
  </si>
  <si>
    <t>-991312344</t>
  </si>
  <si>
    <t>1 kůl na 1 strom</t>
  </si>
  <si>
    <t>185804311</t>
  </si>
  <si>
    <t>Zalití rostlin vodou plocha do 20 m2</t>
  </si>
  <si>
    <t>-2122545368</t>
  </si>
  <si>
    <t>https://podminky.urs.cz/item/CS_URS_2022_01/185804311</t>
  </si>
  <si>
    <t>(2*10*183)/1000"D.technická zpráva - 10 l na keř"</t>
  </si>
  <si>
    <t>(2*20*16)/1000"D.technická zpráva - 20 l na strom"</t>
  </si>
  <si>
    <t>R19</t>
  </si>
  <si>
    <t>Ochrana lesních kultur proti škodám způsobených zvěří nátěrem nebo chemickým  postřikem, včetně dodávky prostředku proti okusu</t>
  </si>
  <si>
    <t>-702022768</t>
  </si>
  <si>
    <t xml:space="preserve">Poznámka k položce:_x000D_
_x000D_
</t>
  </si>
  <si>
    <t>D.technická zpráva - stromy</t>
  </si>
  <si>
    <t>D.technická zpráva - keře</t>
  </si>
  <si>
    <t>183</t>
  </si>
  <si>
    <t>R20</t>
  </si>
  <si>
    <t>Mechanická ochrana proti okusu a vytloukání, provedení z chráničky z pletiva ze svařovaného pozinku o min. výšce 1,0 m a max. po nasazení korunky (tubus o pr. min. 30 cm) - dodávka materiálu vč.instalace chráničky (kompletní položka)</t>
  </si>
  <si>
    <t>-1757354618</t>
  </si>
  <si>
    <t xml:space="preserve">D.technická zpráva </t>
  </si>
  <si>
    <t>stromy</t>
  </si>
  <si>
    <t>R21</t>
  </si>
  <si>
    <t>Instalace úvazků, vč. materiálu např. juta</t>
  </si>
  <si>
    <t>839965409</t>
  </si>
  <si>
    <t>16"sazenice bude upevněna ke kůlu 2 sadařskými úvazky, tak aby sazenice zaujímala vycentrovanou polohu uvnitř tubusu chráničky"</t>
  </si>
  <si>
    <t>keře</t>
  </si>
  <si>
    <t>R22</t>
  </si>
  <si>
    <t>Osazení kůlu ke keřům, s upevněním sazenice ke kůlu sadařským úvazkem</t>
  </si>
  <si>
    <t>-1121195297</t>
  </si>
  <si>
    <t>183"D.technická zpráva"</t>
  </si>
  <si>
    <t>R23</t>
  </si>
  <si>
    <t>dřevěné kůly, prům. 6 cm, s impregnací, výška 150 cm, zaraženy min. 0,5 m do země</t>
  </si>
  <si>
    <t>1254478144</t>
  </si>
  <si>
    <t>348951251</t>
  </si>
  <si>
    <t>Osazení oplocení lesních kultur výšky do 1,5 m s drátěným pletivem</t>
  </si>
  <si>
    <t>714422985</t>
  </si>
  <si>
    <t>https://podminky.urs.cz/item/CS_URS_2022_01/348951251</t>
  </si>
  <si>
    <t>219</t>
  </si>
  <si>
    <t>05213011</t>
  </si>
  <si>
    <t>výřezy tyčové</t>
  </si>
  <si>
    <t>1979748586</t>
  </si>
  <si>
    <t>D.technická zpráva</t>
  </si>
  <si>
    <t>110*0,02"110 ks kůlů, dl. 2,0 m"</t>
  </si>
  <si>
    <t>998231311</t>
  </si>
  <si>
    <t>Přesun hmot pro sadovnické a krajinářské úpravy vodorovně do 5000 m</t>
  </si>
  <si>
    <t>-318291701</t>
  </si>
  <si>
    <t>https://podminky.urs.cz/item/CS_URS_2022_01/998231311</t>
  </si>
  <si>
    <t>SO 03 - Vedlejší rozpočtové náklady</t>
  </si>
  <si>
    <t>VRN - Vedlejší rozpočtové náklady</t>
  </si>
  <si>
    <t>VRN</t>
  </si>
  <si>
    <t>R01</t>
  </si>
  <si>
    <t xml:space="preserve">Instalace propagačního plakátu A3 - povinná publicita dotace npžp (podklady dodá investor) </t>
  </si>
  <si>
    <t>soubor</t>
  </si>
  <si>
    <t>1024</t>
  </si>
  <si>
    <t>-1444497853</t>
  </si>
  <si>
    <t>Poznámka k položce:_x000D_
Instalace se předpokládá na kůlu (hranolu) pr. 10-15 cm, dl. 2,0 m + dřevěné tabule vel. 430x310x4 mm vč. spojovacího materiálu - dočasná konstrukce po dobu výstavby</t>
  </si>
  <si>
    <t>R02</t>
  </si>
  <si>
    <t>Projednání a zřízení příjezdů a sjezdů do celého prostoru staveniště, údržba a čištění dotčených komunikací včetně uvedení všech povrchů do původního stavu.</t>
  </si>
  <si>
    <t>-795914416</t>
  </si>
  <si>
    <t>Poznámka k položce:_x000D_
Položka obsahuje i zřízení a zpevnění příjezdových a odvozových cest v obvodu staveniště. Průběžná údržba a oprava dotčených komunikací mimo staveniště a předání použitých pozemků a komunikací zpět jejich vlastníkům na základě protokolu o předání.</t>
  </si>
  <si>
    <t>R03</t>
  </si>
  <si>
    <t xml:space="preserve">Zřízení a likvidace zařízení staveniště, včetně případných přípojek, deponií apod. pro všechny objekty </t>
  </si>
  <si>
    <t>-2003109525</t>
  </si>
  <si>
    <t>Poznámka k položce:_x000D_
Položka obsahuje: zařízení staveniště včetně všech nákladů spojených s jeho zřízením, provozem a likvidací; zřízení a projednání potřebných ploch pro zařízení staveniště, skládky materiálu, mezideponie, včetně úhrady poplatků a úpravy povrchu po likvidaci staveniště.</t>
  </si>
  <si>
    <t>R04</t>
  </si>
  <si>
    <t xml:space="preserve">Protokolární předání stavbou dotčených pozemků a komunikací, uvedených do původního stavu, zpět jejich vlastníkům. </t>
  </si>
  <si>
    <t>1070935369</t>
  </si>
  <si>
    <t>R05</t>
  </si>
  <si>
    <t>Zajištění archeologického dohledu, případně archeologického průzkum vč. zajištění potřebné součinnosti.</t>
  </si>
  <si>
    <t>-1545414758</t>
  </si>
  <si>
    <t>Geodetické práce při provádění stavby, vytyčení stavby vč. hranic pozemku odborně způsobilou osobou v oboru zeměměřičství. Součástí je i zajištění min. dvou pevných výškových bodů a porovnání těchto bodů s PD a zajištění vytyčení příčných řezů a porovnání</t>
  </si>
  <si>
    <t>425155279</t>
  </si>
  <si>
    <t>Poznámka k položce:_x000D_
Ze stanoviska MMHK OŽP k vynětí ze ZPF vyplývá povinnost zaměření a vyznačení ploch určených k trvalému vynětí ze ZPF.</t>
  </si>
  <si>
    <t>Geodetické práce po výstavbě - zaměření skutečného provedení stavby  (3 paré + 1 paré v el.podobě). Součástí bude i přenesení geodetického zaměření do mapy KN. Zaměření bude předáno jak v editovatelné, tak i v needitovatelné verzi na USB flash disku.</t>
  </si>
  <si>
    <t>-412897571</t>
  </si>
  <si>
    <t>Poznámka k položce:_x000D_
Pro potřeby vynětí ze ZPF bude zapotřebí vyhotovit a na katastrálním úřadu schválit geometrický plán.</t>
  </si>
  <si>
    <t>Zajištění umístění štítku o povolení stavby  (příp. stejnopisu oznámení o zahájení prací oblastnímu inspektorátu práce) na viditelném místě u vstupu na staveniště.</t>
  </si>
  <si>
    <t>288351232</t>
  </si>
  <si>
    <t>Zpracování a předání dokumentace skutečného provedení stavby objednateli v poču 3 paré v tištěné podobě a 1  paré na USB flash disk v elektronické podobě. Pořízení fotodokumentace stavby.</t>
  </si>
  <si>
    <t>1690583340</t>
  </si>
  <si>
    <t>R17</t>
  </si>
  <si>
    <t>Zajištění převedení vody a čerpání vody pro stavbu dle zvolené technologie po dobu výstavby.</t>
  </si>
  <si>
    <t>-1476000275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</si>
</sst>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
    <numFmt numFmtId="165" formatCode="dd\.mm\.yyyy"/>
    <numFmt numFmtId="166" formatCode="#,##0.00000"/>
    <numFmt numFmtId="167" formatCode="#,##0.000"/>
  </numFmts>
  <fonts count="41" x14ac:knownFonts="1">
    <font>
      <sz val="8"/>
      <name val="Arial CE"/>
      <family val="2"/>
    </font>
    <font>
      <sz val="10"/>
      <color rgb="FF969696"/>
      <name val="Arial CE"/>
    </font>
    <font>
      <sz val="10"/>
      <name val="Arial CE"/>
    </font>
    <font>
      <b/>
      <sz val="11"/>
      <name val="Arial CE"/>
    </font>
    <font>
      <b/>
      <sz val="12"/>
      <name val="Arial CE"/>
    </font>
    <font>
      <sz val="11"/>
      <name val="Arial CE"/>
    </font>
    <font>
      <sz val="12"/>
      <color rgb="FF003366"/>
      <name val="Arial CE"/>
    </font>
    <font>
      <sz val="10"/>
      <color rgb="FF003366"/>
      <name val="Arial CE"/>
    </font>
    <font>
      <sz val="8"/>
      <color rgb="FF003366"/>
      <name val="Arial CE"/>
    </font>
    <font>
      <sz val="8"/>
      <color rgb="FF800080"/>
      <name val="Arial CE"/>
    </font>
    <font>
      <sz val="8"/>
      <color rgb="FF505050"/>
      <name val="Arial CE"/>
    </font>
    <font>
      <sz val="8"/>
      <color rgb="FFFF0000"/>
      <name val="Arial CE"/>
    </font>
    <font>
      <sz val="8"/>
      <color rgb="FFFFFFFF"/>
      <name val="Arial CE"/>
    </font>
    <font>
      <b/>
      <sz val="14"/>
      <name val="Arial CE"/>
    </font>
    <font>
      <sz val="8"/>
      <color rgb="FF3366FF"/>
      <name val="Arial CE"/>
    </font>
    <font>
      <b/>
      <sz val="12"/>
      <color rgb="FF969696"/>
      <name val="Arial CE"/>
    </font>
    <font>
      <b/>
      <sz val="8"/>
      <color rgb="FF969696"/>
      <name val="Arial CE"/>
    </font>
    <font>
      <b/>
      <sz val="10"/>
      <name val="Arial CE"/>
    </font>
    <font>
      <b/>
      <sz val="10"/>
      <color rgb="FF969696"/>
      <name val="Arial CE"/>
    </font>
    <font>
      <b/>
      <sz val="10"/>
      <color rgb="FF464646"/>
      <name val="Arial CE"/>
    </font>
    <font>
      <sz val="12"/>
      <color rgb="FF969696"/>
      <name val="Arial CE"/>
    </font>
    <font>
      <sz val="8"/>
      <color rgb="FF969696"/>
      <name val="Arial CE"/>
    </font>
    <font>
      <sz val="9"/>
      <name val="Arial CE"/>
    </font>
    <font>
      <sz val="9"/>
      <color rgb="FF969696"/>
      <name val="Arial CE"/>
    </font>
    <font>
      <b/>
      <sz val="12"/>
      <color rgb="FF960000"/>
      <name val="Arial CE"/>
    </font>
    <font>
      <sz val="12"/>
      <name val="Arial CE"/>
    </font>
    <font>
      <sz val="18"/>
      <color theme="10"/>
      <name val="Wingdings 2"/>
      <family val="1"/>
      <charset val="2"/>
    </font>
    <font>
      <b/>
      <sz val="11"/>
      <color rgb="FF003366"/>
      <name val="Arial CE"/>
    </font>
    <font>
      <sz val="11"/>
      <color rgb="FF003366"/>
      <name val="Arial CE"/>
    </font>
    <font>
      <sz val="11"/>
      <color rgb="FF969696"/>
      <name val="Arial CE"/>
    </font>
    <font>
      <sz val="10"/>
      <color rgb="FF3366FF"/>
      <name val="Arial CE"/>
    </font>
    <font>
      <b/>
      <sz val="12"/>
      <color rgb="FF800000"/>
      <name val="Arial CE"/>
    </font>
    <font>
      <sz val="8"/>
      <color rgb="FF960000"/>
      <name val="Arial CE"/>
    </font>
    <font>
      <b/>
      <sz val="8"/>
      <name val="Arial CE"/>
    </font>
    <font>
      <sz val="7"/>
      <color rgb="FF979797"/>
      <name val="Arial CE"/>
    </font>
    <font>
      <i/>
      <u/>
      <sz val="7"/>
      <color rgb="FF979797"/>
      <name val="Calibri"/>
      <family val="2"/>
      <charset val="238"/>
      <scheme val="minor"/>
    </font>
    <font>
      <sz val="7"/>
      <color rgb="FF969696"/>
      <name val="Arial CE"/>
    </font>
    <font>
      <i/>
      <sz val="9"/>
      <color rgb="FF0000FF"/>
      <name val="Arial CE"/>
    </font>
    <font>
      <i/>
      <sz val="8"/>
      <color rgb="FF0000FF"/>
      <name val="Arial CE"/>
    </font>
    <font>
      <i/>
      <sz val="7"/>
      <color rgb="FF969696"/>
      <name val="Arial CE"/>
    </font>
    <font>
      <u/>
      <sz val="11"/>
      <color theme="10"/>
      <name val="Calibri"/>
      <family val="2"/>
      <charset val="238"/>
      <scheme val="minor"/>
    </font>
  </fonts>
  <fills count="5">
    <fill>
      <patternFill patternType="none"/>
    </fill>
    <fill>
      <patternFill patternType="gray125"/>
    </fill>
    <fill>
      <patternFill patternType="solid">
        <fgColor rgb="FFFFFFCC"/>
      </patternFill>
    </fill>
    <fill>
      <patternFill patternType="solid">
        <fgColor rgb="FFBEBEBE"/>
      </patternFill>
    </fill>
    <fill>
      <patternFill patternType="solid">
        <fgColor rgb="FFD2D2D2"/>
      </patternFill>
    </fill>
  </fills>
  <borders count="23">
    <border>
      <left/>
      <right/>
      <top/>
      <bottom/>
      <diagonal/>
    </border>
    <border>
      <left style="thin">
        <color rgb="FF000000"/>
      </left>
      <right/>
      <top style="thin">
        <color rgb="FF000000"/>
      </top>
      <bottom/>
      <diagonal/>
    </border>
    <border>
      <left/>
      <right/>
      <top style="thin">
        <color rgb="FF000000"/>
      </top>
      <bottom/>
      <diagonal/>
    </border>
    <border>
      <left style="thin">
        <color rgb="FF000000"/>
      </left>
      <right/>
      <top/>
      <bottom/>
      <diagonal/>
    </border>
    <border>
      <left/>
      <right/>
      <top style="hair">
        <color rgb="FF000000"/>
      </top>
      <bottom/>
      <diagonal/>
    </border>
    <border>
      <left/>
      <right/>
      <top/>
      <bottom style="hair">
        <color rgb="FF000000"/>
      </bottom>
      <diagonal/>
    </border>
    <border>
      <left style="hair">
        <color rgb="FF000000"/>
      </left>
      <right/>
      <top style="hair">
        <color rgb="FF000000"/>
      </top>
      <bottom style="hair">
        <color rgb="FF000000"/>
      </bottom>
      <diagonal/>
    </border>
    <border>
      <left/>
      <right/>
      <top style="hair">
        <color rgb="FF000000"/>
      </top>
      <bottom style="hair">
        <color rgb="FF000000"/>
      </bottom>
      <diagonal/>
    </border>
    <border>
      <left/>
      <right style="hair">
        <color rgb="FF000000"/>
      </right>
      <top style="hair">
        <color rgb="FF000000"/>
      </top>
      <bottom style="hair">
        <color rgb="FF000000"/>
      </bottom>
      <diagonal/>
    </border>
    <border>
      <left style="thin">
        <color rgb="FF000000"/>
      </left>
      <right/>
      <top/>
      <bottom style="thin">
        <color rgb="FF000000"/>
      </bottom>
      <diagonal/>
    </border>
    <border>
      <left/>
      <right/>
      <top/>
      <bottom style="thin">
        <color rgb="FF000000"/>
      </bottom>
      <diagonal/>
    </border>
    <border>
      <left style="hair">
        <color rgb="FF969696"/>
      </left>
      <right/>
      <top style="hair">
        <color rgb="FF969696"/>
      </top>
      <bottom/>
      <diagonal/>
    </border>
    <border>
      <left/>
      <right/>
      <top style="hair">
        <color rgb="FF969696"/>
      </top>
      <bottom/>
      <diagonal/>
    </border>
    <border>
      <left/>
      <right style="hair">
        <color rgb="FF969696"/>
      </right>
      <top style="hair">
        <color rgb="FF969696"/>
      </top>
      <bottom/>
      <diagonal/>
    </border>
    <border>
      <left style="hair">
        <color rgb="FF969696"/>
      </left>
      <right/>
      <top/>
      <bottom/>
      <diagonal/>
    </border>
    <border>
      <left/>
      <right style="hair">
        <color rgb="FF969696"/>
      </right>
      <top/>
      <bottom/>
      <diagonal/>
    </border>
    <border>
      <left style="hair">
        <color rgb="FF969696"/>
      </left>
      <right/>
      <top style="hair">
        <color rgb="FF969696"/>
      </top>
      <bottom style="hair">
        <color rgb="FF969696"/>
      </bottom>
      <diagonal/>
    </border>
    <border>
      <left/>
      <right/>
      <top style="hair">
        <color rgb="FF969696"/>
      </top>
      <bottom style="hair">
        <color rgb="FF969696"/>
      </bottom>
      <diagonal/>
    </border>
    <border>
      <left/>
      <right style="hair">
        <color rgb="FF969696"/>
      </right>
      <top style="hair">
        <color rgb="FF969696"/>
      </top>
      <bottom style="hair">
        <color rgb="FF969696"/>
      </bottom>
      <diagonal/>
    </border>
    <border>
      <left style="hair">
        <color rgb="FF969696"/>
      </left>
      <right/>
      <top/>
      <bottom style="hair">
        <color rgb="FF969696"/>
      </bottom>
      <diagonal/>
    </border>
    <border>
      <left/>
      <right/>
      <top/>
      <bottom style="hair">
        <color rgb="FF969696"/>
      </bottom>
      <diagonal/>
    </border>
    <border>
      <left/>
      <right style="hair">
        <color rgb="FF969696"/>
      </right>
      <top/>
      <bottom style="hair">
        <color rgb="FF969696"/>
      </bottom>
      <diagonal/>
    </border>
    <border>
      <left style="hair">
        <color rgb="FF969696"/>
      </left>
      <right style="hair">
        <color rgb="FF969696"/>
      </right>
      <top style="hair">
        <color rgb="FF969696"/>
      </top>
      <bottom style="hair">
        <color rgb="FF969696"/>
      </bottom>
      <diagonal/>
    </border>
  </borders>
  <cellStyleXfs count="2">
    <xf numFmtId="0" fontId="0" fillId="0" borderId="0"/>
    <xf numFmtId="0" fontId="40" fillId="0" borderId="0" applyNumberFormat="0" applyFill="0" applyBorder="0" applyAlignment="0" applyProtection="0"/>
  </cellStyleXfs>
  <cellXfs count="232">
    <xf numFmtId="0" fontId="0" fillId="0" borderId="0" xfId="0"/>
    <xf numFmtId="0" fontId="0" fillId="0" borderId="0" xfId="0" applyAlignment="1">
      <alignment vertical="center"/>
    </xf>
    <xf numFmtId="0" fontId="1" fillId="0" borderId="0" xfId="0" applyFont="1" applyAlignment="1">
      <alignment vertical="center"/>
    </xf>
    <xf numFmtId="0" fontId="2" fillId="0" borderId="0" xfId="0" applyFont="1" applyAlignment="1">
      <alignment vertical="center"/>
    </xf>
    <xf numFmtId="0" fontId="3" fillId="0" borderId="0" xfId="0" applyFont="1" applyAlignment="1">
      <alignment vertical="center"/>
    </xf>
    <xf numFmtId="0" fontId="4" fillId="0" borderId="0" xfId="0" applyFont="1" applyAlignment="1">
      <alignment vertical="center"/>
    </xf>
    <xf numFmtId="0" fontId="5" fillId="0" borderId="0" xfId="0" applyFont="1" applyAlignment="1">
      <alignment vertical="center"/>
    </xf>
    <xf numFmtId="0" fontId="0" fillId="0" borderId="0" xfId="0" applyAlignment="1">
      <alignment vertical="center" wrapText="1"/>
    </xf>
    <xf numFmtId="0" fontId="6" fillId="0" borderId="0" xfId="0" applyFont="1" applyAlignment="1">
      <alignment vertical="center"/>
    </xf>
    <xf numFmtId="0" fontId="7" fillId="0" borderId="0" xfId="0" applyFont="1" applyAlignment="1">
      <alignment vertical="center"/>
    </xf>
    <xf numFmtId="0" fontId="0" fillId="0" borderId="0" xfId="0" applyAlignment="1">
      <alignment horizontal="center" vertical="center" wrapText="1"/>
    </xf>
    <xf numFmtId="0" fontId="8" fillId="0" borderId="0" xfId="0" applyFont="1"/>
    <xf numFmtId="0" fontId="9" fillId="0" borderId="0" xfId="0" applyFont="1" applyAlignment="1">
      <alignment vertical="center"/>
    </xf>
    <xf numFmtId="0" fontId="10" fillId="0" borderId="0" xfId="0" applyFont="1" applyAlignment="1">
      <alignment vertical="center"/>
    </xf>
    <xf numFmtId="0" fontId="11" fillId="0" borderId="0" xfId="0" applyFont="1" applyAlignment="1">
      <alignment vertical="center"/>
    </xf>
    <xf numFmtId="0" fontId="12" fillId="0" borderId="0" xfId="0" applyFont="1" applyAlignment="1">
      <alignment horizontal="left" vertical="center"/>
    </xf>
    <xf numFmtId="0" fontId="0" fillId="0" borderId="0" xfId="0" applyAlignment="1">
      <alignment horizontal="left" vertical="center"/>
    </xf>
    <xf numFmtId="0" fontId="0" fillId="0" borderId="1" xfId="0" applyBorder="1"/>
    <xf numFmtId="0" fontId="0" fillId="0" borderId="2" xfId="0" applyBorder="1"/>
    <xf numFmtId="0" fontId="0" fillId="0" borderId="3" xfId="0" applyBorder="1"/>
    <xf numFmtId="0" fontId="13" fillId="0" borderId="0" xfId="0" applyFont="1" applyAlignment="1">
      <alignment horizontal="left" vertical="center"/>
    </xf>
    <xf numFmtId="0" fontId="14" fillId="0" borderId="0" xfId="0" applyFont="1" applyAlignment="1">
      <alignment horizontal="left" vertical="center"/>
    </xf>
    <xf numFmtId="0" fontId="15" fillId="0" borderId="0" xfId="0" applyFont="1" applyAlignment="1">
      <alignment horizontal="left" vertical="center"/>
    </xf>
    <xf numFmtId="0" fontId="1" fillId="0" borderId="0" xfId="0" applyFont="1" applyAlignment="1">
      <alignment horizontal="left" vertical="top"/>
    </xf>
    <xf numFmtId="0" fontId="2" fillId="0" borderId="0" xfId="0" applyFont="1" applyAlignment="1">
      <alignment horizontal="left" vertical="center"/>
    </xf>
    <xf numFmtId="0" fontId="3" fillId="0" borderId="0" xfId="0" applyFont="1" applyAlignment="1">
      <alignment horizontal="left" vertical="top"/>
    </xf>
    <xf numFmtId="0" fontId="1" fillId="0" borderId="0" xfId="0" applyFont="1" applyAlignment="1">
      <alignment horizontal="left" vertical="center"/>
    </xf>
    <xf numFmtId="0" fontId="2" fillId="2" borderId="0" xfId="0" applyFont="1" applyFill="1" applyAlignment="1" applyProtection="1">
      <alignment horizontal="left" vertical="center"/>
      <protection locked="0"/>
    </xf>
    <xf numFmtId="49" fontId="2" fillId="2" borderId="0" xfId="0" applyNumberFormat="1" applyFont="1" applyFill="1" applyAlignment="1" applyProtection="1">
      <alignment horizontal="left" vertical="center"/>
      <protection locked="0"/>
    </xf>
    <xf numFmtId="0" fontId="2" fillId="0" borderId="0" xfId="0" applyFont="1" applyAlignment="1">
      <alignment horizontal="left" vertical="center" wrapText="1"/>
    </xf>
    <xf numFmtId="0" fontId="0" fillId="0" borderId="4" xfId="0" applyBorder="1"/>
    <xf numFmtId="0" fontId="0" fillId="0" borderId="3" xfId="0" applyBorder="1" applyAlignment="1">
      <alignment vertical="center"/>
    </xf>
    <xf numFmtId="0" fontId="17" fillId="0" borderId="5" xfId="0" applyFont="1" applyBorder="1" applyAlignment="1">
      <alignment horizontal="left" vertical="center"/>
    </xf>
    <xf numFmtId="0" fontId="0" fillId="0" borderId="5" xfId="0" applyBorder="1" applyAlignment="1">
      <alignment vertical="center"/>
    </xf>
    <xf numFmtId="0" fontId="1" fillId="0" borderId="0" xfId="0" applyFont="1" applyAlignment="1">
      <alignment horizontal="right" vertical="center"/>
    </xf>
    <xf numFmtId="0" fontId="1" fillId="0" borderId="3" xfId="0" applyFont="1" applyBorder="1" applyAlignment="1">
      <alignment vertical="center"/>
    </xf>
    <xf numFmtId="0" fontId="0" fillId="3" borderId="0" xfId="0" applyFill="1" applyAlignment="1">
      <alignment vertical="center"/>
    </xf>
    <xf numFmtId="0" fontId="4" fillId="3" borderId="6" xfId="0" applyFont="1" applyFill="1" applyBorder="1" applyAlignment="1">
      <alignment horizontal="left" vertical="center"/>
    </xf>
    <xf numFmtId="0" fontId="0" fillId="3" borderId="7" xfId="0" applyFill="1" applyBorder="1" applyAlignment="1">
      <alignment vertical="center"/>
    </xf>
    <xf numFmtId="0" fontId="4" fillId="3" borderId="7" xfId="0" applyFont="1" applyFill="1" applyBorder="1" applyAlignment="1">
      <alignment horizontal="center" vertical="center"/>
    </xf>
    <xf numFmtId="0" fontId="19" fillId="0" borderId="4" xfId="0" applyFont="1" applyBorder="1" applyAlignment="1">
      <alignment horizontal="left" vertical="center"/>
    </xf>
    <xf numFmtId="0" fontId="0" fillId="0" borderId="4" xfId="0" applyBorder="1" applyAlignment="1">
      <alignment vertical="center"/>
    </xf>
    <xf numFmtId="0" fontId="1" fillId="0" borderId="5" xfId="0" applyFont="1" applyBorder="1" applyAlignment="1">
      <alignment horizontal="left" vertical="center"/>
    </xf>
    <xf numFmtId="0" fontId="0" fillId="0" borderId="9" xfId="0" applyBorder="1" applyAlignment="1">
      <alignment vertical="center"/>
    </xf>
    <xf numFmtId="0" fontId="0" fillId="0" borderId="10" xfId="0" applyBorder="1" applyAlignment="1">
      <alignment vertical="center"/>
    </xf>
    <xf numFmtId="0" fontId="0" fillId="0" borderId="1" xfId="0" applyBorder="1" applyAlignment="1">
      <alignment vertical="center"/>
    </xf>
    <xf numFmtId="0" fontId="0" fillId="0" borderId="2" xfId="0" applyBorder="1" applyAlignment="1">
      <alignment vertical="center"/>
    </xf>
    <xf numFmtId="0" fontId="2" fillId="0" borderId="3" xfId="0" applyFont="1" applyBorder="1" applyAlignment="1">
      <alignment vertical="center"/>
    </xf>
    <xf numFmtId="0" fontId="3" fillId="0" borderId="3" xfId="0" applyFont="1" applyBorder="1" applyAlignment="1">
      <alignment vertical="center"/>
    </xf>
    <xf numFmtId="0" fontId="3" fillId="0" borderId="0" xfId="0" applyFont="1" applyAlignment="1">
      <alignment horizontal="left" vertical="center"/>
    </xf>
    <xf numFmtId="0" fontId="17" fillId="0" borderId="0" xfId="0" applyFont="1" applyAlignment="1">
      <alignment vertical="center"/>
    </xf>
    <xf numFmtId="165" fontId="2" fillId="0" borderId="0" xfId="0" applyNumberFormat="1" applyFont="1" applyAlignment="1">
      <alignment horizontal="left" vertical="center"/>
    </xf>
    <xf numFmtId="0" fontId="0" fillId="0" borderId="12" xfId="0" applyBorder="1" applyAlignment="1">
      <alignment vertical="center"/>
    </xf>
    <xf numFmtId="0" fontId="0" fillId="0" borderId="13" xfId="0" applyBorder="1" applyAlignment="1">
      <alignment vertical="center"/>
    </xf>
    <xf numFmtId="0" fontId="21" fillId="0" borderId="0" xfId="0" applyFont="1" applyAlignment="1">
      <alignment horizontal="left" vertical="center"/>
    </xf>
    <xf numFmtId="0" fontId="0" fillId="0" borderId="15" xfId="0" applyBorder="1" applyAlignment="1">
      <alignment vertical="center"/>
    </xf>
    <xf numFmtId="0" fontId="0" fillId="4" borderId="7" xfId="0" applyFill="1" applyBorder="1" applyAlignment="1">
      <alignment vertical="center"/>
    </xf>
    <xf numFmtId="0" fontId="22" fillId="4" borderId="0" xfId="0" applyFont="1" applyFill="1" applyAlignment="1">
      <alignment horizontal="center" vertical="center"/>
    </xf>
    <xf numFmtId="0" fontId="23" fillId="0" borderId="16" xfId="0" applyFont="1" applyBorder="1" applyAlignment="1">
      <alignment horizontal="center" vertical="center" wrapText="1"/>
    </xf>
    <xf numFmtId="0" fontId="23" fillId="0" borderId="17" xfId="0" applyFont="1" applyBorder="1" applyAlignment="1">
      <alignment horizontal="center" vertical="center" wrapText="1"/>
    </xf>
    <xf numFmtId="0" fontId="23" fillId="0" borderId="18" xfId="0" applyFont="1" applyBorder="1" applyAlignment="1">
      <alignment horizontal="center" vertical="center" wrapText="1"/>
    </xf>
    <xf numFmtId="0" fontId="0" fillId="0" borderId="11" xfId="0" applyBorder="1" applyAlignment="1">
      <alignment vertical="center"/>
    </xf>
    <xf numFmtId="0" fontId="4" fillId="0" borderId="3" xfId="0" applyFont="1" applyBorder="1" applyAlignment="1">
      <alignment vertical="center"/>
    </xf>
    <xf numFmtId="0" fontId="24" fillId="0" borderId="0" xfId="0" applyFont="1" applyAlignment="1">
      <alignment horizontal="left" vertical="center"/>
    </xf>
    <xf numFmtId="0" fontId="24" fillId="0" borderId="0" xfId="0" applyFont="1" applyAlignment="1">
      <alignment vertical="center"/>
    </xf>
    <xf numFmtId="4" fontId="24" fillId="0" borderId="0" xfId="0" applyNumberFormat="1" applyFont="1" applyAlignment="1">
      <alignment vertical="center"/>
    </xf>
    <xf numFmtId="0" fontId="4" fillId="0" borderId="0" xfId="0" applyFont="1" applyAlignment="1">
      <alignment horizontal="center" vertical="center"/>
    </xf>
    <xf numFmtId="4" fontId="20" fillId="0" borderId="14" xfId="0" applyNumberFormat="1" applyFont="1" applyBorder="1" applyAlignment="1">
      <alignment vertical="center"/>
    </xf>
    <xf numFmtId="4" fontId="20" fillId="0" borderId="0" xfId="0" applyNumberFormat="1" applyFont="1" applyAlignment="1">
      <alignment vertical="center"/>
    </xf>
    <xf numFmtId="166" fontId="20" fillId="0" borderId="0" xfId="0" applyNumberFormat="1" applyFont="1" applyAlignment="1">
      <alignment vertical="center"/>
    </xf>
    <xf numFmtId="4" fontId="20" fillId="0" borderId="15" xfId="0" applyNumberFormat="1" applyFont="1" applyBorder="1" applyAlignment="1">
      <alignment vertical="center"/>
    </xf>
    <xf numFmtId="0" fontId="4" fillId="0" borderId="0" xfId="0" applyFont="1" applyAlignment="1">
      <alignment horizontal="left" vertical="center"/>
    </xf>
    <xf numFmtId="0" fontId="25" fillId="0" borderId="0" xfId="0" applyFont="1" applyAlignment="1">
      <alignment horizontal="left" vertical="center"/>
    </xf>
    <xf numFmtId="0" fontId="26" fillId="0" borderId="0" xfId="1" applyFont="1" applyAlignment="1">
      <alignment horizontal="center" vertical="center"/>
    </xf>
    <xf numFmtId="0" fontId="5" fillId="0" borderId="3" xfId="0" applyFont="1" applyBorder="1" applyAlignment="1">
      <alignment vertical="center"/>
    </xf>
    <xf numFmtId="0" fontId="27" fillId="0" borderId="0" xfId="0" applyFont="1" applyAlignment="1">
      <alignment vertical="center"/>
    </xf>
    <xf numFmtId="0" fontId="28" fillId="0" borderId="0" xfId="0" applyFont="1" applyAlignment="1">
      <alignment vertical="center"/>
    </xf>
    <xf numFmtId="0" fontId="3" fillId="0" borderId="0" xfId="0" applyFont="1" applyAlignment="1">
      <alignment horizontal="center" vertical="center"/>
    </xf>
    <xf numFmtId="4" fontId="29" fillId="0" borderId="14" xfId="0" applyNumberFormat="1" applyFont="1" applyBorder="1" applyAlignment="1">
      <alignment vertical="center"/>
    </xf>
    <xf numFmtId="4" fontId="29" fillId="0" borderId="0" xfId="0" applyNumberFormat="1" applyFont="1" applyAlignment="1">
      <alignment vertical="center"/>
    </xf>
    <xf numFmtId="166" fontId="29" fillId="0" borderId="0" xfId="0" applyNumberFormat="1" applyFont="1" applyAlignment="1">
      <alignment vertical="center"/>
    </xf>
    <xf numFmtId="4" fontId="29" fillId="0" borderId="15" xfId="0" applyNumberFormat="1" applyFont="1" applyBorder="1" applyAlignment="1">
      <alignment vertical="center"/>
    </xf>
    <xf numFmtId="0" fontId="5" fillId="0" borderId="0" xfId="0" applyFont="1" applyAlignment="1">
      <alignment horizontal="left" vertical="center"/>
    </xf>
    <xf numFmtId="4" fontId="29" fillId="0" borderId="19" xfId="0" applyNumberFormat="1" applyFont="1" applyBorder="1" applyAlignment="1">
      <alignment vertical="center"/>
    </xf>
    <xf numFmtId="4" fontId="29" fillId="0" borderId="20" xfId="0" applyNumberFormat="1" applyFont="1" applyBorder="1" applyAlignment="1">
      <alignment vertical="center"/>
    </xf>
    <xf numFmtId="166" fontId="29" fillId="0" borderId="20" xfId="0" applyNumberFormat="1" applyFont="1" applyBorder="1" applyAlignment="1">
      <alignment vertical="center"/>
    </xf>
    <xf numFmtId="4" fontId="29" fillId="0" borderId="21" xfId="0" applyNumberFormat="1" applyFont="1" applyBorder="1" applyAlignment="1">
      <alignment vertical="center"/>
    </xf>
    <xf numFmtId="0" fontId="30" fillId="0" borderId="0" xfId="0" applyFont="1" applyAlignment="1">
      <alignment horizontal="left" vertical="center"/>
    </xf>
    <xf numFmtId="0" fontId="0" fillId="0" borderId="3" xfId="0" applyBorder="1" applyAlignment="1">
      <alignment vertical="center" wrapText="1"/>
    </xf>
    <xf numFmtId="0" fontId="17" fillId="0" borderId="0" xfId="0" applyFont="1" applyAlignment="1">
      <alignment horizontal="left" vertical="center"/>
    </xf>
    <xf numFmtId="4" fontId="1" fillId="0" borderId="0" xfId="0" applyNumberFormat="1" applyFont="1" applyAlignment="1">
      <alignment vertical="center"/>
    </xf>
    <xf numFmtId="164" fontId="1" fillId="0" borderId="0" xfId="0" applyNumberFormat="1" applyFont="1" applyAlignment="1">
      <alignment horizontal="right" vertical="center"/>
    </xf>
    <xf numFmtId="0" fontId="0" fillId="4" borderId="0" xfId="0" applyFill="1" applyAlignment="1">
      <alignment vertical="center"/>
    </xf>
    <xf numFmtId="0" fontId="4" fillId="4" borderId="6" xfId="0" applyFont="1" applyFill="1" applyBorder="1" applyAlignment="1">
      <alignment horizontal="left" vertical="center"/>
    </xf>
    <xf numFmtId="0" fontId="4" fillId="4" borderId="7" xfId="0" applyFont="1" applyFill="1" applyBorder="1" applyAlignment="1">
      <alignment horizontal="right" vertical="center"/>
    </xf>
    <xf numFmtId="0" fontId="4" fillId="4" borderId="7" xfId="0" applyFont="1" applyFill="1" applyBorder="1" applyAlignment="1">
      <alignment horizontal="center" vertical="center"/>
    </xf>
    <xf numFmtId="4" fontId="4" fillId="4" borderId="7" xfId="0" applyNumberFormat="1" applyFont="1" applyFill="1" applyBorder="1" applyAlignment="1">
      <alignment vertical="center"/>
    </xf>
    <xf numFmtId="0" fontId="0" fillId="4" borderId="8" xfId="0" applyFill="1" applyBorder="1" applyAlignment="1">
      <alignment vertical="center"/>
    </xf>
    <xf numFmtId="0" fontId="1" fillId="0" borderId="5" xfId="0" applyFont="1" applyBorder="1" applyAlignment="1">
      <alignment horizontal="center" vertical="center"/>
    </xf>
    <xf numFmtId="0" fontId="1" fillId="0" borderId="5" xfId="0" applyFont="1" applyBorder="1" applyAlignment="1">
      <alignment horizontal="right" vertical="center"/>
    </xf>
    <xf numFmtId="0" fontId="22" fillId="4" borderId="0" xfId="0" applyFont="1" applyFill="1" applyAlignment="1">
      <alignment horizontal="left" vertical="center"/>
    </xf>
    <xf numFmtId="0" fontId="22" fillId="4" borderId="0" xfId="0" applyFont="1" applyFill="1" applyAlignment="1">
      <alignment horizontal="right" vertical="center"/>
    </xf>
    <xf numFmtId="0" fontId="31" fillId="0" borderId="0" xfId="0" applyFont="1" applyAlignment="1">
      <alignment horizontal="left" vertical="center"/>
    </xf>
    <xf numFmtId="0" fontId="6" fillId="0" borderId="3" xfId="0" applyFont="1" applyBorder="1" applyAlignment="1">
      <alignment vertical="center"/>
    </xf>
    <xf numFmtId="0" fontId="6" fillId="0" borderId="20" xfId="0" applyFont="1" applyBorder="1" applyAlignment="1">
      <alignment horizontal="left" vertical="center"/>
    </xf>
    <xf numFmtId="0" fontId="6" fillId="0" borderId="20" xfId="0" applyFont="1" applyBorder="1" applyAlignment="1">
      <alignment vertical="center"/>
    </xf>
    <xf numFmtId="4" fontId="6" fillId="0" borderId="20" xfId="0" applyNumberFormat="1" applyFont="1" applyBorder="1" applyAlignment="1">
      <alignment vertical="center"/>
    </xf>
    <xf numFmtId="0" fontId="7" fillId="0" borderId="3" xfId="0" applyFont="1" applyBorder="1" applyAlignment="1">
      <alignment vertical="center"/>
    </xf>
    <xf numFmtId="0" fontId="7" fillId="0" borderId="20" xfId="0" applyFont="1" applyBorder="1" applyAlignment="1">
      <alignment horizontal="left" vertical="center"/>
    </xf>
    <xf numFmtId="0" fontId="7" fillId="0" borderId="20" xfId="0" applyFont="1" applyBorder="1" applyAlignment="1">
      <alignment vertical="center"/>
    </xf>
    <xf numFmtId="4" fontId="7" fillId="0" borderId="20" xfId="0" applyNumberFormat="1" applyFont="1" applyBorder="1" applyAlignment="1">
      <alignment vertical="center"/>
    </xf>
    <xf numFmtId="0" fontId="0" fillId="0" borderId="3" xfId="0" applyBorder="1" applyAlignment="1">
      <alignment horizontal="center" vertical="center" wrapText="1"/>
    </xf>
    <xf numFmtId="0" fontId="22" fillId="4" borderId="16" xfId="0" applyFont="1" applyFill="1" applyBorder="1" applyAlignment="1">
      <alignment horizontal="center" vertical="center" wrapText="1"/>
    </xf>
    <xf numFmtId="0" fontId="22" fillId="4" borderId="17" xfId="0" applyFont="1" applyFill="1" applyBorder="1" applyAlignment="1">
      <alignment horizontal="center" vertical="center" wrapText="1"/>
    </xf>
    <xf numFmtId="0" fontId="22" fillId="4" borderId="18" xfId="0" applyFont="1" applyFill="1" applyBorder="1" applyAlignment="1">
      <alignment horizontal="center" vertical="center" wrapText="1"/>
    </xf>
    <xf numFmtId="0" fontId="22" fillId="4" borderId="0" xfId="0" applyFont="1" applyFill="1" applyAlignment="1">
      <alignment horizontal="center" vertical="center" wrapText="1"/>
    </xf>
    <xf numFmtId="4" fontId="24" fillId="0" borderId="0" xfId="0" applyNumberFormat="1" applyFont="1"/>
    <xf numFmtId="166" fontId="32" fillId="0" borderId="12" xfId="0" applyNumberFormat="1" applyFont="1" applyBorder="1"/>
    <xf numFmtId="166" fontId="32" fillId="0" borderId="13" xfId="0" applyNumberFormat="1" applyFont="1" applyBorder="1"/>
    <xf numFmtId="4" fontId="33" fillId="0" borderId="0" xfId="0" applyNumberFormat="1" applyFont="1" applyAlignment="1">
      <alignment vertical="center"/>
    </xf>
    <xf numFmtId="0" fontId="8" fillId="0" borderId="3" xfId="0" applyFont="1" applyBorder="1"/>
    <xf numFmtId="0" fontId="8" fillId="0" borderId="0" xfId="0" applyFont="1" applyAlignment="1">
      <alignment horizontal="left"/>
    </xf>
    <xf numFmtId="0" fontId="6" fillId="0" borderId="0" xfId="0" applyFont="1" applyAlignment="1">
      <alignment horizontal="left"/>
    </xf>
    <xf numFmtId="0" fontId="8" fillId="0" borderId="0" xfId="0" applyFont="1" applyProtection="1">
      <protection locked="0"/>
    </xf>
    <xf numFmtId="4" fontId="6" fillId="0" borderId="0" xfId="0" applyNumberFormat="1" applyFont="1"/>
    <xf numFmtId="0" fontId="8" fillId="0" borderId="14" xfId="0" applyFont="1" applyBorder="1"/>
    <xf numFmtId="166" fontId="8" fillId="0" borderId="0" xfId="0" applyNumberFormat="1" applyFont="1"/>
    <xf numFmtId="166" fontId="8" fillId="0" borderId="15" xfId="0" applyNumberFormat="1" applyFont="1" applyBorder="1"/>
    <xf numFmtId="0" fontId="8" fillId="0" borderId="0" xfId="0" applyFont="1" applyAlignment="1">
      <alignment horizontal="center"/>
    </xf>
    <xf numFmtId="4" fontId="8" fillId="0" borderId="0" xfId="0" applyNumberFormat="1" applyFont="1" applyAlignment="1">
      <alignment vertical="center"/>
    </xf>
    <xf numFmtId="0" fontId="7" fillId="0" borderId="0" xfId="0" applyFont="1" applyAlignment="1">
      <alignment horizontal="left"/>
    </xf>
    <xf numFmtId="4" fontId="7" fillId="0" borderId="0" xfId="0" applyNumberFormat="1" applyFont="1"/>
    <xf numFmtId="0" fontId="22" fillId="0" borderId="22" xfId="0" applyFont="1" applyBorder="1" applyAlignment="1">
      <alignment horizontal="center" vertical="center"/>
    </xf>
    <xf numFmtId="49" fontId="22" fillId="0" borderId="22" xfId="0" applyNumberFormat="1" applyFont="1" applyBorder="1" applyAlignment="1">
      <alignment horizontal="left" vertical="center" wrapText="1"/>
    </xf>
    <xf numFmtId="0" fontId="22" fillId="0" borderId="22" xfId="0" applyFont="1" applyBorder="1" applyAlignment="1">
      <alignment horizontal="left" vertical="center" wrapText="1"/>
    </xf>
    <xf numFmtId="0" fontId="22" fillId="0" borderId="22" xfId="0" applyFont="1" applyBorder="1" applyAlignment="1">
      <alignment horizontal="center" vertical="center" wrapText="1"/>
    </xf>
    <xf numFmtId="167" fontId="22" fillId="0" borderId="22" xfId="0" applyNumberFormat="1" applyFont="1" applyBorder="1" applyAlignment="1">
      <alignment vertical="center"/>
    </xf>
    <xf numFmtId="4" fontId="22" fillId="2" borderId="22" xfId="0" applyNumberFormat="1" applyFont="1" applyFill="1" applyBorder="1" applyAlignment="1" applyProtection="1">
      <alignment vertical="center"/>
      <protection locked="0"/>
    </xf>
    <xf numFmtId="4" fontId="22" fillId="0" borderId="22" xfId="0" applyNumberFormat="1" applyFont="1" applyBorder="1" applyAlignment="1">
      <alignment vertical="center"/>
    </xf>
    <xf numFmtId="0" fontId="0" fillId="0" borderId="22" xfId="0" applyBorder="1" applyAlignment="1">
      <alignment vertical="center"/>
    </xf>
    <xf numFmtId="0" fontId="23" fillId="2" borderId="14" xfId="0" applyFont="1" applyFill="1" applyBorder="1" applyAlignment="1" applyProtection="1">
      <alignment horizontal="left" vertical="center"/>
      <protection locked="0"/>
    </xf>
    <xf numFmtId="0" fontId="23" fillId="0" borderId="0" xfId="0" applyFont="1" applyAlignment="1">
      <alignment horizontal="center" vertical="center"/>
    </xf>
    <xf numFmtId="166" fontId="23" fillId="0" borderId="0" xfId="0" applyNumberFormat="1" applyFont="1" applyAlignment="1">
      <alignment vertical="center"/>
    </xf>
    <xf numFmtId="166" fontId="23" fillId="0" borderId="15" xfId="0" applyNumberFormat="1" applyFont="1" applyBorder="1" applyAlignment="1">
      <alignment vertical="center"/>
    </xf>
    <xf numFmtId="0" fontId="22" fillId="0" borderId="0" xfId="0" applyFont="1" applyAlignment="1">
      <alignment horizontal="left" vertical="center"/>
    </xf>
    <xf numFmtId="4" fontId="0" fillId="0" borderId="0" xfId="0" applyNumberFormat="1" applyAlignment="1">
      <alignment vertical="center"/>
    </xf>
    <xf numFmtId="0" fontId="34" fillId="0" borderId="0" xfId="0" applyFont="1" applyAlignment="1">
      <alignment horizontal="left" vertical="center"/>
    </xf>
    <xf numFmtId="0" fontId="35" fillId="0" borderId="0" xfId="1" applyFont="1" applyAlignment="1" applyProtection="1">
      <alignment vertical="center" wrapText="1"/>
    </xf>
    <xf numFmtId="0" fontId="0" fillId="0" borderId="0" xfId="0" applyAlignment="1" applyProtection="1">
      <alignment vertical="center"/>
      <protection locked="0"/>
    </xf>
    <xf numFmtId="0" fontId="0" fillId="0" borderId="14" xfId="0" applyBorder="1" applyAlignment="1">
      <alignment vertical="center"/>
    </xf>
    <xf numFmtId="0" fontId="9" fillId="0" borderId="3" xfId="0" applyFont="1" applyBorder="1" applyAlignment="1">
      <alignment vertical="center"/>
    </xf>
    <xf numFmtId="0" fontId="36" fillId="0" borderId="0" xfId="0" applyFont="1" applyAlignment="1">
      <alignment horizontal="left" vertical="center"/>
    </xf>
    <xf numFmtId="0" fontId="9" fillId="0" borderId="0" xfId="0" applyFont="1" applyAlignment="1">
      <alignment horizontal="left" vertical="center"/>
    </xf>
    <xf numFmtId="0" fontId="9" fillId="0" borderId="0" xfId="0" applyFont="1" applyAlignment="1">
      <alignment horizontal="left" vertical="center" wrapText="1"/>
    </xf>
    <xf numFmtId="0" fontId="9" fillId="0" borderId="0" xfId="0" applyFont="1" applyAlignment="1" applyProtection="1">
      <alignment vertical="center"/>
      <protection locked="0"/>
    </xf>
    <xf numFmtId="0" fontId="9" fillId="0" borderId="14" xfId="0" applyFont="1" applyBorder="1" applyAlignment="1">
      <alignment vertical="center"/>
    </xf>
    <xf numFmtId="0" fontId="9" fillId="0" borderId="15" xfId="0" applyFont="1" applyBorder="1" applyAlignment="1">
      <alignment vertical="center"/>
    </xf>
    <xf numFmtId="0" fontId="10" fillId="0" borderId="3" xfId="0" applyFont="1" applyBorder="1" applyAlignment="1">
      <alignment vertical="center"/>
    </xf>
    <xf numFmtId="0" fontId="10" fillId="0" borderId="0" xfId="0" applyFont="1" applyAlignment="1">
      <alignment horizontal="left" vertical="center"/>
    </xf>
    <xf numFmtId="0" fontId="10" fillId="0" borderId="0" xfId="0" applyFont="1" applyAlignment="1">
      <alignment horizontal="left" vertical="center" wrapText="1"/>
    </xf>
    <xf numFmtId="167" fontId="10" fillId="0" borderId="0" xfId="0" applyNumberFormat="1" applyFont="1" applyAlignment="1">
      <alignment vertical="center"/>
    </xf>
    <xf numFmtId="0" fontId="10" fillId="0" borderId="0" xfId="0" applyFont="1" applyAlignment="1" applyProtection="1">
      <alignment vertical="center"/>
      <protection locked="0"/>
    </xf>
    <xf numFmtId="0" fontId="10" fillId="0" borderId="14" xfId="0" applyFont="1" applyBorder="1" applyAlignment="1">
      <alignment vertical="center"/>
    </xf>
    <xf numFmtId="0" fontId="10" fillId="0" borderId="15" xfId="0" applyFont="1" applyBorder="1" applyAlignment="1">
      <alignment vertical="center"/>
    </xf>
    <xf numFmtId="0" fontId="11" fillId="0" borderId="3" xfId="0" applyFont="1" applyBorder="1" applyAlignment="1">
      <alignment vertical="center"/>
    </xf>
    <xf numFmtId="0" fontId="11" fillId="0" borderId="0" xfId="0" applyFont="1" applyAlignment="1">
      <alignment horizontal="left" vertical="center"/>
    </xf>
    <xf numFmtId="0" fontId="11" fillId="0" borderId="0" xfId="0" applyFont="1" applyAlignment="1">
      <alignment horizontal="left" vertical="center" wrapText="1"/>
    </xf>
    <xf numFmtId="167" fontId="11" fillId="0" borderId="0" xfId="0" applyNumberFormat="1" applyFont="1" applyAlignment="1">
      <alignment vertical="center"/>
    </xf>
    <xf numFmtId="0" fontId="11" fillId="0" borderId="0" xfId="0" applyFont="1" applyAlignment="1" applyProtection="1">
      <alignment vertical="center"/>
      <protection locked="0"/>
    </xf>
    <xf numFmtId="0" fontId="11" fillId="0" borderId="14" xfId="0" applyFont="1" applyBorder="1" applyAlignment="1">
      <alignment vertical="center"/>
    </xf>
    <xf numFmtId="0" fontId="11" fillId="0" borderId="15" xfId="0" applyFont="1" applyBorder="1" applyAlignment="1">
      <alignment vertical="center"/>
    </xf>
    <xf numFmtId="0" fontId="37" fillId="0" borderId="22" xfId="0" applyFont="1" applyBorder="1" applyAlignment="1">
      <alignment horizontal="center" vertical="center"/>
    </xf>
    <xf numFmtId="49" fontId="37" fillId="0" borderId="22" xfId="0" applyNumberFormat="1" applyFont="1" applyBorder="1" applyAlignment="1">
      <alignment horizontal="left" vertical="center" wrapText="1"/>
    </xf>
    <xf numFmtId="0" fontId="37" fillId="0" borderId="22" xfId="0" applyFont="1" applyBorder="1" applyAlignment="1">
      <alignment horizontal="left" vertical="center" wrapText="1"/>
    </xf>
    <xf numFmtId="0" fontId="37" fillId="0" borderId="22" xfId="0" applyFont="1" applyBorder="1" applyAlignment="1">
      <alignment horizontal="center" vertical="center" wrapText="1"/>
    </xf>
    <xf numFmtId="167" fontId="37" fillId="0" borderId="22" xfId="0" applyNumberFormat="1" applyFont="1" applyBorder="1" applyAlignment="1">
      <alignment vertical="center"/>
    </xf>
    <xf numFmtId="4" fontId="37" fillId="2" borderId="22" xfId="0" applyNumberFormat="1" applyFont="1" applyFill="1" applyBorder="1" applyAlignment="1" applyProtection="1">
      <alignment vertical="center"/>
      <protection locked="0"/>
    </xf>
    <xf numFmtId="4" fontId="37" fillId="0" borderId="22" xfId="0" applyNumberFormat="1" applyFont="1" applyBorder="1" applyAlignment="1">
      <alignment vertical="center"/>
    </xf>
    <xf numFmtId="0" fontId="38" fillId="0" borderId="22" xfId="0" applyFont="1" applyBorder="1" applyAlignment="1">
      <alignment vertical="center"/>
    </xf>
    <xf numFmtId="0" fontId="38" fillId="0" borderId="3" xfId="0" applyFont="1" applyBorder="1" applyAlignment="1">
      <alignment vertical="center"/>
    </xf>
    <xf numFmtId="0" fontId="37" fillId="2" borderId="14" xfId="0" applyFont="1" applyFill="1" applyBorder="1" applyAlignment="1" applyProtection="1">
      <alignment horizontal="left" vertical="center"/>
      <protection locked="0"/>
    </xf>
    <xf numFmtId="0" fontId="37" fillId="0" borderId="0" xfId="0" applyFont="1" applyAlignment="1">
      <alignment horizontal="center" vertical="center"/>
    </xf>
    <xf numFmtId="0" fontId="39" fillId="0" borderId="0" xfId="0" applyFont="1" applyAlignment="1">
      <alignment vertical="center" wrapText="1"/>
    </xf>
    <xf numFmtId="0" fontId="0" fillId="0" borderId="19" xfId="0" applyBorder="1" applyAlignment="1">
      <alignment vertical="center"/>
    </xf>
    <xf numFmtId="0" fontId="0" fillId="0" borderId="20" xfId="0" applyBorder="1" applyAlignment="1">
      <alignment vertical="center"/>
    </xf>
    <xf numFmtId="0" fontId="0" fillId="0" borderId="21" xfId="0" applyBorder="1" applyAlignment="1">
      <alignment vertical="center"/>
    </xf>
    <xf numFmtId="0" fontId="23" fillId="2" borderId="19" xfId="0" applyFont="1" applyFill="1" applyBorder="1" applyAlignment="1" applyProtection="1">
      <alignment horizontal="left" vertical="center"/>
      <protection locked="0"/>
    </xf>
    <xf numFmtId="0" fontId="23" fillId="0" borderId="20" xfId="0" applyFont="1" applyBorder="1" applyAlignment="1">
      <alignment horizontal="center" vertical="center"/>
    </xf>
    <xf numFmtId="166" fontId="23" fillId="0" borderId="20" xfId="0" applyNumberFormat="1" applyFont="1" applyBorder="1" applyAlignment="1">
      <alignment vertical="center"/>
    </xf>
    <xf numFmtId="166" fontId="23" fillId="0" borderId="21" xfId="0" applyNumberFormat="1" applyFont="1" applyBorder="1" applyAlignment="1">
      <alignment vertical="center"/>
    </xf>
    <xf numFmtId="0" fontId="0" fillId="0" borderId="0" xfId="0"/>
    <xf numFmtId="4" fontId="28" fillId="0" borderId="0" xfId="0" applyNumberFormat="1" applyFont="1" applyAlignment="1">
      <alignment vertical="center"/>
    </xf>
    <xf numFmtId="0" fontId="28" fillId="0" borderId="0" xfId="0" applyFont="1" applyAlignment="1">
      <alignment vertical="center"/>
    </xf>
    <xf numFmtId="0" fontId="27" fillId="0" borderId="0" xfId="0" applyFont="1" applyAlignment="1">
      <alignment horizontal="left" vertical="center" wrapText="1"/>
    </xf>
    <xf numFmtId="0" fontId="22" fillId="4" borderId="6" xfId="0" applyFont="1" applyFill="1" applyBorder="1" applyAlignment="1">
      <alignment horizontal="center" vertical="center"/>
    </xf>
    <xf numFmtId="0" fontId="22" fillId="4" borderId="7" xfId="0" applyFont="1" applyFill="1" applyBorder="1" applyAlignment="1">
      <alignment horizontal="left" vertical="center"/>
    </xf>
    <xf numFmtId="0" fontId="22" fillId="4" borderId="7" xfId="0" applyFont="1" applyFill="1" applyBorder="1" applyAlignment="1">
      <alignment horizontal="center" vertical="center"/>
    </xf>
    <xf numFmtId="0" fontId="22" fillId="4" borderId="7" xfId="0" applyFont="1" applyFill="1" applyBorder="1" applyAlignment="1">
      <alignment horizontal="right" vertical="center"/>
    </xf>
    <xf numFmtId="0" fontId="22" fillId="4" borderId="8" xfId="0" applyFont="1" applyFill="1" applyBorder="1" applyAlignment="1">
      <alignment horizontal="left" vertical="center"/>
    </xf>
    <xf numFmtId="4" fontId="24" fillId="0" borderId="0" xfId="0" applyNumberFormat="1" applyFont="1" applyAlignment="1">
      <alignment horizontal="right" vertical="center"/>
    </xf>
    <xf numFmtId="4" fontId="24" fillId="0" borderId="0" xfId="0" applyNumberFormat="1" applyFont="1" applyAlignment="1">
      <alignment vertical="center"/>
    </xf>
    <xf numFmtId="0" fontId="3" fillId="0" borderId="0" xfId="0" applyFont="1" applyAlignment="1">
      <alignment horizontal="left" vertical="center" wrapText="1"/>
    </xf>
    <xf numFmtId="0" fontId="3" fillId="0" borderId="0" xfId="0" applyFont="1" applyAlignment="1">
      <alignment vertical="center"/>
    </xf>
    <xf numFmtId="165" fontId="2" fillId="0" borderId="0" xfId="0" applyNumberFormat="1" applyFont="1" applyAlignment="1">
      <alignment horizontal="left" vertical="center"/>
    </xf>
    <xf numFmtId="0" fontId="2" fillId="0" borderId="0" xfId="0" applyFont="1" applyAlignment="1">
      <alignment vertical="center" wrapText="1"/>
    </xf>
    <xf numFmtId="0" fontId="2" fillId="0" borderId="0" xfId="0" applyFont="1" applyAlignment="1">
      <alignment vertical="center"/>
    </xf>
    <xf numFmtId="0" fontId="20" fillId="0" borderId="11" xfId="0" applyFont="1" applyBorder="1" applyAlignment="1">
      <alignment horizontal="center" vertical="center"/>
    </xf>
    <xf numFmtId="0" fontId="20" fillId="0" borderId="12" xfId="0" applyFont="1" applyBorder="1" applyAlignment="1">
      <alignment horizontal="left" vertical="center"/>
    </xf>
    <xf numFmtId="0" fontId="21" fillId="0" borderId="14" xfId="0" applyFont="1" applyBorder="1" applyAlignment="1">
      <alignment horizontal="left" vertical="center"/>
    </xf>
    <xf numFmtId="0" fontId="21" fillId="0" borderId="0" xfId="0" applyFont="1" applyAlignment="1">
      <alignment horizontal="left" vertical="center"/>
    </xf>
    <xf numFmtId="4" fontId="18" fillId="0" borderId="0" xfId="0" applyNumberFormat="1" applyFont="1" applyAlignment="1">
      <alignment vertical="center"/>
    </xf>
    <xf numFmtId="0" fontId="1" fillId="0" borderId="0" xfId="0" applyFont="1" applyAlignment="1">
      <alignment vertical="center"/>
    </xf>
    <xf numFmtId="164" fontId="1" fillId="0" borderId="0" xfId="0" applyNumberFormat="1" applyFont="1" applyAlignment="1">
      <alignment horizontal="left" vertical="center"/>
    </xf>
    <xf numFmtId="0" fontId="4" fillId="3" borderId="7" xfId="0" applyFont="1" applyFill="1" applyBorder="1" applyAlignment="1">
      <alignment horizontal="left" vertical="center"/>
    </xf>
    <xf numFmtId="0" fontId="0" fillId="3" borderId="7" xfId="0" applyFill="1" applyBorder="1" applyAlignment="1">
      <alignment vertical="center"/>
    </xf>
    <xf numFmtId="4" fontId="4" fillId="3" borderId="7" xfId="0" applyNumberFormat="1" applyFont="1" applyFill="1" applyBorder="1" applyAlignment="1">
      <alignment vertical="center"/>
    </xf>
    <xf numFmtId="0" fontId="0" fillId="3" borderId="8" xfId="0" applyFill="1" applyBorder="1" applyAlignment="1">
      <alignment vertical="center"/>
    </xf>
    <xf numFmtId="0" fontId="16" fillId="0" borderId="0" xfId="0" applyFont="1" applyAlignment="1">
      <alignment horizontal="left" vertical="top" wrapText="1"/>
    </xf>
    <xf numFmtId="0" fontId="16" fillId="0" borderId="0" xfId="0" applyFont="1" applyAlignment="1">
      <alignment horizontal="left" vertical="center"/>
    </xf>
    <xf numFmtId="0" fontId="18" fillId="0" borderId="0" xfId="0" applyFont="1" applyAlignment="1">
      <alignment horizontal="left" vertical="center"/>
    </xf>
    <xf numFmtId="0" fontId="2" fillId="0" borderId="0" xfId="0" applyFont="1" applyAlignment="1">
      <alignment horizontal="left" vertical="center"/>
    </xf>
    <xf numFmtId="0" fontId="3" fillId="0" borderId="0" xfId="0" applyFont="1" applyAlignment="1">
      <alignment horizontal="left" vertical="top" wrapText="1"/>
    </xf>
    <xf numFmtId="49" fontId="2" fillId="2" borderId="0" xfId="0" applyNumberFormat="1" applyFont="1" applyFill="1" applyAlignment="1" applyProtection="1">
      <alignment horizontal="left" vertical="center"/>
      <protection locked="0"/>
    </xf>
    <xf numFmtId="49" fontId="2" fillId="0" borderId="0" xfId="0" applyNumberFormat="1" applyFont="1" applyAlignment="1">
      <alignment horizontal="left" vertical="center"/>
    </xf>
    <xf numFmtId="0" fontId="2" fillId="0" borderId="0" xfId="0" applyFont="1" applyAlignment="1">
      <alignment horizontal="left" vertical="center" wrapText="1"/>
    </xf>
    <xf numFmtId="4" fontId="17" fillId="0" borderId="5" xfId="0" applyNumberFormat="1" applyFont="1" applyBorder="1" applyAlignment="1">
      <alignment vertical="center"/>
    </xf>
    <xf numFmtId="0" fontId="0" fillId="0" borderId="5" xfId="0" applyBorder="1" applyAlignment="1">
      <alignment vertical="center"/>
    </xf>
    <xf numFmtId="0" fontId="1" fillId="0" borderId="0" xfId="0" applyFont="1" applyAlignment="1">
      <alignment horizontal="right" vertical="center"/>
    </xf>
    <xf numFmtId="0" fontId="0" fillId="0" borderId="0" xfId="0" applyAlignment="1">
      <alignment vertical="center"/>
    </xf>
    <xf numFmtId="0" fontId="1" fillId="0" borderId="0" xfId="0" applyFont="1" applyAlignment="1">
      <alignment horizontal="left" vertical="center" wrapText="1"/>
    </xf>
    <xf numFmtId="0" fontId="1" fillId="0" borderId="0" xfId="0" applyFont="1" applyAlignment="1">
      <alignment horizontal="left" vertical="center"/>
    </xf>
    <xf numFmtId="0" fontId="2" fillId="2" borderId="0" xfId="0" applyFont="1" applyFill="1" applyAlignment="1" applyProtection="1">
      <alignment horizontal="left" vertical="center"/>
      <protection locked="0"/>
    </xf>
  </cellXfs>
  <cellStyles count="2">
    <cellStyle name="Hypertextový odkaz" xfId="1" builtinId="8"/>
    <cellStyle name="Normální" xfId="0" builtinId="0" customBuiltin="1"/>
  </cellStyles>
  <dxfs count="0"/>
  <tableStyles count="0"/>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pro-rozpocty.cz/software-a-data/kros-4-ocenovani-a-rizeni-stavebni-vyroby/" TargetMode="External"/></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pro-rozpocty.cz/software-a-data/kros-4-ocenovani-a-rizeni-stavebni-vyroby/" TargetMode="External"/></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pro-rozpocty.cz/software-a-data/kros-4-ocenovani-a-rizeni-stavebni-vyroby/" TargetMode="External"/></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pro-rozpocty.cz/software-a-data/kros-4-ocenovani-a-rizeni-stavebni-vyroby/" TargetMode="External"/></Relationships>
</file>

<file path=xl/drawings/drawing1.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www.pro-rozpocty.cz/software-a-data/kros-4-ocenovani-a-rizeni-stavebni-vyroby/"/>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2"/>
        <a:stretch>
          <a:fillRect/>
        </a:stretch>
      </xdr:blipFill>
      <xdr:spPr>
        <a:prstGeom prst="rect">
          <a:avLst/>
        </a:prstGeom>
      </xdr:spPr>
    </xdr:pic>
    <xdr:clientData/>
  </xdr:absoluteAnchor>
</xdr:wsDr>
</file>

<file path=xl/drawings/drawing2.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www.pro-rozpocty.cz/software-a-data/kros-4-ocenovani-a-rizeni-stavebni-vyroby/"/>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2"/>
        <a:stretch>
          <a:fillRect/>
        </a:stretch>
      </xdr:blipFill>
      <xdr:spPr>
        <a:prstGeom prst="rect">
          <a:avLst/>
        </a:prstGeom>
      </xdr:spPr>
    </xdr:pic>
    <xdr:clientData/>
  </xdr:absoluteAnchor>
</xdr:wsDr>
</file>

<file path=xl/drawings/drawing3.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www.pro-rozpocty.cz/software-a-data/kros-4-ocenovani-a-rizeni-stavebni-vyroby/"/>
          <a:extLst>
            <a:ext uri="{FF2B5EF4-FFF2-40B4-BE49-F238E27FC236}">
              <a16:creationId xmlns:a16="http://schemas.microsoft.com/office/drawing/2014/main" id="{00000000-0008-0000-0200-000002000000}"/>
            </a:ext>
          </a:extLst>
        </xdr:cNvPr>
        <xdr:cNvPicPr/>
      </xdr:nvPicPr>
      <xdr:blipFill>
        <a:blip xmlns:r="http://schemas.openxmlformats.org/officeDocument/2006/relationships" r:embed="rId2"/>
        <a:stretch>
          <a:fillRect/>
        </a:stretch>
      </xdr:blipFill>
      <xdr:spPr>
        <a:prstGeom prst="rect">
          <a:avLst/>
        </a:prstGeom>
      </xdr:spPr>
    </xdr:pic>
    <xdr:clientData/>
  </xdr:absoluteAnchor>
</xdr:wsDr>
</file>

<file path=xl/drawings/drawing4.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www.pro-rozpocty.cz/software-a-data/kros-4-ocenovani-a-rizeni-stavebni-vyroby/"/>
          <a:extLst>
            <a:ext uri="{FF2B5EF4-FFF2-40B4-BE49-F238E27FC236}">
              <a16:creationId xmlns:a16="http://schemas.microsoft.com/office/drawing/2014/main" id="{00000000-0008-0000-0300-000002000000}"/>
            </a:ext>
          </a:extLst>
        </xdr:cNvPr>
        <xdr:cNvPicPr/>
      </xdr:nvPicPr>
      <xdr:blipFill>
        <a:blip xmlns:r="http://schemas.openxmlformats.org/officeDocument/2006/relationships" r:embed="rId2"/>
        <a:stretch>
          <a:fillRect/>
        </a:stretch>
      </xdr:blipFill>
      <xdr:spPr>
        <a:prstGeom prst="rect">
          <a:avLst/>
        </a:prstGeom>
      </xdr:spPr>
    </xdr:pic>
    <xdr:clientData/>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3" Type="http://schemas.openxmlformats.org/officeDocument/2006/relationships/hyperlink" Target="https://podminky.urs.cz/item/CS_URS_2022_01/171251201" TargetMode="External"/><Relationship Id="rId18" Type="http://schemas.openxmlformats.org/officeDocument/2006/relationships/hyperlink" Target="https://podminky.urs.cz/item/CS_URS_2022_01/181951112" TargetMode="External"/><Relationship Id="rId26" Type="http://schemas.openxmlformats.org/officeDocument/2006/relationships/hyperlink" Target="https://podminky.urs.cz/item/CS_URS_2022_01/321352010" TargetMode="External"/><Relationship Id="rId39" Type="http://schemas.openxmlformats.org/officeDocument/2006/relationships/hyperlink" Target="https://podminky.urs.cz/item/CS_URS_2022_01/894410211" TargetMode="External"/><Relationship Id="rId3" Type="http://schemas.openxmlformats.org/officeDocument/2006/relationships/hyperlink" Target="https://podminky.urs.cz/item/CS_URS_2022_01/121151123" TargetMode="External"/><Relationship Id="rId21" Type="http://schemas.openxmlformats.org/officeDocument/2006/relationships/hyperlink" Target="https://podminky.urs.cz/item/CS_URS_2022_01/183551113" TargetMode="External"/><Relationship Id="rId34" Type="http://schemas.openxmlformats.org/officeDocument/2006/relationships/hyperlink" Target="https://podminky.urs.cz/item/CS_URS_2022_01/463212191" TargetMode="External"/><Relationship Id="rId42" Type="http://schemas.openxmlformats.org/officeDocument/2006/relationships/hyperlink" Target="https://podminky.urs.cz/item/CS_URS_2022_01/894410302" TargetMode="External"/><Relationship Id="rId47" Type="http://schemas.openxmlformats.org/officeDocument/2006/relationships/hyperlink" Target="https://podminky.urs.cz/item/CS_URS_2022_01/899911125" TargetMode="External"/><Relationship Id="rId50" Type="http://schemas.openxmlformats.org/officeDocument/2006/relationships/hyperlink" Target="https://podminky.urs.cz/item/CS_URS_2022_01/998331011" TargetMode="External"/><Relationship Id="rId7" Type="http://schemas.openxmlformats.org/officeDocument/2006/relationships/hyperlink" Target="https://podminky.urs.cz/item/CS_URS_2022_01/162351103" TargetMode="External"/><Relationship Id="rId12" Type="http://schemas.openxmlformats.org/officeDocument/2006/relationships/hyperlink" Target="https://podminky.urs.cz/item/CS_URS_2022_01/171151103" TargetMode="External"/><Relationship Id="rId17" Type="http://schemas.openxmlformats.org/officeDocument/2006/relationships/hyperlink" Target="https://podminky.urs.cz/item/CS_URS_2022_01/181351113" TargetMode="External"/><Relationship Id="rId25" Type="http://schemas.openxmlformats.org/officeDocument/2006/relationships/hyperlink" Target="https://podminky.urs.cz/item/CS_URS_2022_01/321351010" TargetMode="External"/><Relationship Id="rId33" Type="http://schemas.openxmlformats.org/officeDocument/2006/relationships/hyperlink" Target="https://podminky.urs.cz/item/CS_URS_2022_01/463212121" TargetMode="External"/><Relationship Id="rId38" Type="http://schemas.openxmlformats.org/officeDocument/2006/relationships/hyperlink" Target="https://podminky.urs.cz/item/CS_URS_2022_01/891422322" TargetMode="External"/><Relationship Id="rId46" Type="http://schemas.openxmlformats.org/officeDocument/2006/relationships/hyperlink" Target="https://podminky.urs.cz/item/CS_URS_2022_01/899722114" TargetMode="External"/><Relationship Id="rId2" Type="http://schemas.openxmlformats.org/officeDocument/2006/relationships/hyperlink" Target="https://podminky.urs.cz/item/CS_URS_2022_01/121151113" TargetMode="External"/><Relationship Id="rId16" Type="http://schemas.openxmlformats.org/officeDocument/2006/relationships/hyperlink" Target="https://podminky.urs.cz/item/CS_URS_2022_01/181006111" TargetMode="External"/><Relationship Id="rId20" Type="http://schemas.openxmlformats.org/officeDocument/2006/relationships/hyperlink" Target="https://podminky.urs.cz/item/CS_URS_2022_01/183403152" TargetMode="External"/><Relationship Id="rId29" Type="http://schemas.openxmlformats.org/officeDocument/2006/relationships/hyperlink" Target="https://podminky.urs.cz/item/CS_URS_2022_01/451571211" TargetMode="External"/><Relationship Id="rId41" Type="http://schemas.openxmlformats.org/officeDocument/2006/relationships/hyperlink" Target="https://podminky.urs.cz/item/CS_URS_2022_01/894410231" TargetMode="External"/><Relationship Id="rId1" Type="http://schemas.openxmlformats.org/officeDocument/2006/relationships/hyperlink" Target="https://podminky.urs.cz/item/CS_URS_2022_01/121151103" TargetMode="External"/><Relationship Id="rId6" Type="http://schemas.openxmlformats.org/officeDocument/2006/relationships/hyperlink" Target="https://podminky.urs.cz/item/CS_URS_2022_01/141721222" TargetMode="External"/><Relationship Id="rId11" Type="http://schemas.openxmlformats.org/officeDocument/2006/relationships/hyperlink" Target="https://podminky.urs.cz/item/CS_URS_2022_01/171103201" TargetMode="External"/><Relationship Id="rId24" Type="http://schemas.openxmlformats.org/officeDocument/2006/relationships/hyperlink" Target="https://podminky.urs.cz/item/CS_URS_2022_01/321321116" TargetMode="External"/><Relationship Id="rId32" Type="http://schemas.openxmlformats.org/officeDocument/2006/relationships/hyperlink" Target="https://podminky.urs.cz/item/CS_URS_2022_01/452921111" TargetMode="External"/><Relationship Id="rId37" Type="http://schemas.openxmlformats.org/officeDocument/2006/relationships/hyperlink" Target="https://podminky.urs.cz/item/CS_URS_2022_01/891372322" TargetMode="External"/><Relationship Id="rId40" Type="http://schemas.openxmlformats.org/officeDocument/2006/relationships/hyperlink" Target="https://podminky.urs.cz/item/CS_URS_2022_01/894410212" TargetMode="External"/><Relationship Id="rId45" Type="http://schemas.openxmlformats.org/officeDocument/2006/relationships/hyperlink" Target="https://podminky.urs.cz/item/CS_URS_2022_01/899633241" TargetMode="External"/><Relationship Id="rId5" Type="http://schemas.openxmlformats.org/officeDocument/2006/relationships/hyperlink" Target="https://podminky.urs.cz/item/CS_URS_2022_01/131251103" TargetMode="External"/><Relationship Id="rId15" Type="http://schemas.openxmlformats.org/officeDocument/2006/relationships/hyperlink" Target="https://podminky.urs.cz/item/CS_URS_2022_01/175111101" TargetMode="External"/><Relationship Id="rId23" Type="http://schemas.openxmlformats.org/officeDocument/2006/relationships/hyperlink" Target="https://podminky.urs.cz/item/CS_URS_2022_01/321311116" TargetMode="External"/><Relationship Id="rId28" Type="http://schemas.openxmlformats.org/officeDocument/2006/relationships/hyperlink" Target="https://podminky.urs.cz/item/CS_URS_2022_01/321368211" TargetMode="External"/><Relationship Id="rId36" Type="http://schemas.openxmlformats.org/officeDocument/2006/relationships/hyperlink" Target="https://podminky.urs.cz/item/CS_URS_2022_01/871370310" TargetMode="External"/><Relationship Id="rId49" Type="http://schemas.openxmlformats.org/officeDocument/2006/relationships/hyperlink" Target="https://podminky.urs.cz/item/CS_URS_2022_01/953334124" TargetMode="External"/><Relationship Id="rId10" Type="http://schemas.openxmlformats.org/officeDocument/2006/relationships/hyperlink" Target="https://podminky.urs.cz/item/CS_URS_2022_01/167151111" TargetMode="External"/><Relationship Id="rId19" Type="http://schemas.openxmlformats.org/officeDocument/2006/relationships/hyperlink" Target="https://podminky.urs.cz/item/CS_URS_2022_01/182151111" TargetMode="External"/><Relationship Id="rId31" Type="http://schemas.openxmlformats.org/officeDocument/2006/relationships/hyperlink" Target="https://podminky.urs.cz/item/CS_URS_2022_01/452311171" TargetMode="External"/><Relationship Id="rId44" Type="http://schemas.openxmlformats.org/officeDocument/2006/relationships/hyperlink" Target="https://podminky.urs.cz/item/CS_URS_2022_01/899104112" TargetMode="External"/><Relationship Id="rId4" Type="http://schemas.openxmlformats.org/officeDocument/2006/relationships/hyperlink" Target="https://podminky.urs.cz/item/CS_URS_2022_01/122251406" TargetMode="External"/><Relationship Id="rId9" Type="http://schemas.openxmlformats.org/officeDocument/2006/relationships/hyperlink" Target="https://podminky.urs.cz/item/CS_URS_2022_01/162451106" TargetMode="External"/><Relationship Id="rId14" Type="http://schemas.openxmlformats.org/officeDocument/2006/relationships/hyperlink" Target="https://podminky.urs.cz/item/CS_URS_2022_01/174151101" TargetMode="External"/><Relationship Id="rId22" Type="http://schemas.openxmlformats.org/officeDocument/2006/relationships/hyperlink" Target="https://podminky.urs.cz/item/CS_URS_2022_01/321213345" TargetMode="External"/><Relationship Id="rId27" Type="http://schemas.openxmlformats.org/officeDocument/2006/relationships/hyperlink" Target="https://podminky.urs.cz/item/CS_URS_2022_01/321366111" TargetMode="External"/><Relationship Id="rId30" Type="http://schemas.openxmlformats.org/officeDocument/2006/relationships/hyperlink" Target="https://podminky.urs.cz/item/CS_URS_2022_01/452112112" TargetMode="External"/><Relationship Id="rId35" Type="http://schemas.openxmlformats.org/officeDocument/2006/relationships/hyperlink" Target="https://podminky.urs.cz/item/CS_URS_2022_01/871350410" TargetMode="External"/><Relationship Id="rId43" Type="http://schemas.openxmlformats.org/officeDocument/2006/relationships/hyperlink" Target="https://podminky.urs.cz/item/CS_URS_2022_01/894410303" TargetMode="External"/><Relationship Id="rId48" Type="http://schemas.openxmlformats.org/officeDocument/2006/relationships/hyperlink" Target="https://podminky.urs.cz/item/CS_URS_2022_01/919726121" TargetMode="External"/><Relationship Id="rId8" Type="http://schemas.openxmlformats.org/officeDocument/2006/relationships/hyperlink" Target="https://podminky.urs.cz/item/CS_URS_2022_01/162351104" TargetMode="External"/><Relationship Id="rId5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8" Type="http://schemas.openxmlformats.org/officeDocument/2006/relationships/hyperlink" Target="https://podminky.urs.cz/item/CS_URS_2022_01/998231311" TargetMode="External"/><Relationship Id="rId3" Type="http://schemas.openxmlformats.org/officeDocument/2006/relationships/hyperlink" Target="https://podminky.urs.cz/item/CS_URS_2022_01/183111114" TargetMode="External"/><Relationship Id="rId7" Type="http://schemas.openxmlformats.org/officeDocument/2006/relationships/hyperlink" Target="https://podminky.urs.cz/item/CS_URS_2022_01/348951251" TargetMode="External"/><Relationship Id="rId2" Type="http://schemas.openxmlformats.org/officeDocument/2006/relationships/hyperlink" Target="https://podminky.urs.cz/item/CS_URS_2022_01/183101113" TargetMode="External"/><Relationship Id="rId1" Type="http://schemas.openxmlformats.org/officeDocument/2006/relationships/hyperlink" Target="https://podminky.urs.cz/item/CS_URS_2022_01/181451131" TargetMode="External"/><Relationship Id="rId6" Type="http://schemas.openxmlformats.org/officeDocument/2006/relationships/hyperlink" Target="https://podminky.urs.cz/item/CS_URS_2022_01/185804311" TargetMode="External"/><Relationship Id="rId5" Type="http://schemas.openxmlformats.org/officeDocument/2006/relationships/hyperlink" Target="https://podminky.urs.cz/item/CS_URS_2022_01/184102121" TargetMode="External"/><Relationship Id="rId4" Type="http://schemas.openxmlformats.org/officeDocument/2006/relationships/hyperlink" Target="https://podminky.urs.cz/item/CS_URS_2022_01/184102112" TargetMode="External"/><Relationship Id="rId9"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M99"/>
  <sheetViews>
    <sheetView showGridLines="0" tabSelected="1" workbookViewId="0"/>
  </sheetViews>
  <sheetFormatPr defaultRowHeight="10.199999999999999" x14ac:dyDescent="0.2"/>
  <cols>
    <col min="1" max="1" width="8.28515625" customWidth="1"/>
    <col min="2" max="2" width="1.7109375" customWidth="1"/>
    <col min="3" max="3" width="4.140625" customWidth="1"/>
    <col min="4" max="33" width="2.7109375" customWidth="1"/>
    <col min="34" max="34" width="3.28515625" customWidth="1"/>
    <col min="35" max="35" width="31.7109375" customWidth="1"/>
    <col min="36" max="37" width="2.42578125" customWidth="1"/>
    <col min="38" max="38" width="8.28515625" customWidth="1"/>
    <col min="39" max="39" width="3.28515625" customWidth="1"/>
    <col min="40" max="40" width="13.28515625" customWidth="1"/>
    <col min="41" max="41" width="7.42578125" customWidth="1"/>
    <col min="42" max="42" width="4.140625" customWidth="1"/>
    <col min="43" max="43" width="15.7109375" hidden="1" customWidth="1"/>
    <col min="44" max="44" width="13.7109375" customWidth="1"/>
    <col min="45" max="47" width="25.85546875" hidden="1" customWidth="1"/>
    <col min="48" max="49" width="21.7109375" hidden="1" customWidth="1"/>
    <col min="50" max="51" width="25" hidden="1" customWidth="1"/>
    <col min="52" max="52" width="21.7109375" hidden="1" customWidth="1"/>
    <col min="53" max="53" width="19.140625" hidden="1" customWidth="1"/>
    <col min="54" max="54" width="25" hidden="1" customWidth="1"/>
    <col min="55" max="55" width="21.7109375" hidden="1" customWidth="1"/>
    <col min="56" max="56" width="19.140625" hidden="1" customWidth="1"/>
    <col min="57" max="57" width="66.42578125" customWidth="1"/>
    <col min="71" max="91" width="9.28515625" hidden="1"/>
  </cols>
  <sheetData>
    <row r="1" spans="1:74" x14ac:dyDescent="0.2">
      <c r="A1" s="15" t="s">
        <v>0</v>
      </c>
      <c r="AZ1" s="15" t="s">
        <v>1</v>
      </c>
      <c r="BA1" s="15" t="s">
        <v>2</v>
      </c>
      <c r="BB1" s="15" t="s">
        <v>3</v>
      </c>
      <c r="BT1" s="15" t="s">
        <v>4</v>
      </c>
      <c r="BU1" s="15" t="s">
        <v>4</v>
      </c>
      <c r="BV1" s="15" t="s">
        <v>5</v>
      </c>
    </row>
    <row r="2" spans="1:74" ht="36.9" customHeight="1" x14ac:dyDescent="0.2">
      <c r="AR2" s="190"/>
      <c r="AS2" s="190"/>
      <c r="AT2" s="190"/>
      <c r="AU2" s="190"/>
      <c r="AV2" s="190"/>
      <c r="AW2" s="190"/>
      <c r="AX2" s="190"/>
      <c r="AY2" s="190"/>
      <c r="AZ2" s="190"/>
      <c r="BA2" s="190"/>
      <c r="BB2" s="190"/>
      <c r="BC2" s="190"/>
      <c r="BD2" s="190"/>
      <c r="BE2" s="190"/>
      <c r="BS2" s="16" t="s">
        <v>6</v>
      </c>
      <c r="BT2" s="16" t="s">
        <v>7</v>
      </c>
    </row>
    <row r="3" spans="1:74" ht="6.9" customHeight="1" x14ac:dyDescent="0.2">
      <c r="B3" s="17"/>
      <c r="C3" s="18"/>
      <c r="D3" s="18"/>
      <c r="E3" s="18"/>
      <c r="F3" s="18"/>
      <c r="G3" s="18"/>
      <c r="H3" s="18"/>
      <c r="I3" s="18"/>
      <c r="J3" s="18"/>
      <c r="K3" s="18"/>
      <c r="L3" s="18"/>
      <c r="M3" s="18"/>
      <c r="N3" s="18"/>
      <c r="O3" s="18"/>
      <c r="P3" s="18"/>
      <c r="Q3" s="18"/>
      <c r="R3" s="18"/>
      <c r="S3" s="18"/>
      <c r="T3" s="18"/>
      <c r="U3" s="18"/>
      <c r="V3" s="18"/>
      <c r="W3" s="18"/>
      <c r="X3" s="18"/>
      <c r="Y3" s="18"/>
      <c r="Z3" s="18"/>
      <c r="AA3" s="18"/>
      <c r="AB3" s="18"/>
      <c r="AC3" s="18"/>
      <c r="AD3" s="18"/>
      <c r="AE3" s="18"/>
      <c r="AF3" s="18"/>
      <c r="AG3" s="18"/>
      <c r="AH3" s="18"/>
      <c r="AI3" s="18"/>
      <c r="AJ3" s="18"/>
      <c r="AK3" s="18"/>
      <c r="AL3" s="18"/>
      <c r="AM3" s="18"/>
      <c r="AN3" s="18"/>
      <c r="AO3" s="18"/>
      <c r="AP3" s="18"/>
      <c r="AQ3" s="18"/>
      <c r="AR3" s="19"/>
      <c r="BS3" s="16" t="s">
        <v>6</v>
      </c>
      <c r="BT3" s="16" t="s">
        <v>8</v>
      </c>
    </row>
    <row r="4" spans="1:74" ht="24.9" customHeight="1" x14ac:dyDescent="0.2">
      <c r="B4" s="19"/>
      <c r="D4" s="20" t="s">
        <v>9</v>
      </c>
      <c r="AR4" s="19"/>
      <c r="AS4" s="21" t="s">
        <v>10</v>
      </c>
      <c r="BE4" s="22" t="s">
        <v>11</v>
      </c>
      <c r="BS4" s="16" t="s">
        <v>12</v>
      </c>
    </row>
    <row r="5" spans="1:74" ht="12" customHeight="1" x14ac:dyDescent="0.2">
      <c r="B5" s="19"/>
      <c r="D5" s="23" t="s">
        <v>13</v>
      </c>
      <c r="K5" s="220" t="s">
        <v>14</v>
      </c>
      <c r="L5" s="190"/>
      <c r="M5" s="190"/>
      <c r="N5" s="190"/>
      <c r="O5" s="190"/>
      <c r="P5" s="190"/>
      <c r="Q5" s="190"/>
      <c r="R5" s="190"/>
      <c r="S5" s="190"/>
      <c r="T5" s="190"/>
      <c r="U5" s="190"/>
      <c r="V5" s="190"/>
      <c r="W5" s="190"/>
      <c r="X5" s="190"/>
      <c r="Y5" s="190"/>
      <c r="Z5" s="190"/>
      <c r="AA5" s="190"/>
      <c r="AB5" s="190"/>
      <c r="AC5" s="190"/>
      <c r="AD5" s="190"/>
      <c r="AE5" s="190"/>
      <c r="AF5" s="190"/>
      <c r="AG5" s="190"/>
      <c r="AH5" s="190"/>
      <c r="AI5" s="190"/>
      <c r="AJ5" s="190"/>
      <c r="AK5" s="190"/>
      <c r="AL5" s="190"/>
      <c r="AM5" s="190"/>
      <c r="AN5" s="190"/>
      <c r="AO5" s="190"/>
      <c r="AR5" s="19"/>
      <c r="BE5" s="217" t="s">
        <v>15</v>
      </c>
      <c r="BS5" s="16" t="s">
        <v>6</v>
      </c>
    </row>
    <row r="6" spans="1:74" ht="36.9" customHeight="1" x14ac:dyDescent="0.2">
      <c r="B6" s="19"/>
      <c r="D6" s="25" t="s">
        <v>16</v>
      </c>
      <c r="K6" s="221" t="s">
        <v>17</v>
      </c>
      <c r="L6" s="190"/>
      <c r="M6" s="190"/>
      <c r="N6" s="190"/>
      <c r="O6" s="190"/>
      <c r="P6" s="190"/>
      <c r="Q6" s="190"/>
      <c r="R6" s="190"/>
      <c r="S6" s="190"/>
      <c r="T6" s="190"/>
      <c r="U6" s="190"/>
      <c r="V6" s="190"/>
      <c r="W6" s="190"/>
      <c r="X6" s="190"/>
      <c r="Y6" s="190"/>
      <c r="Z6" s="190"/>
      <c r="AA6" s="190"/>
      <c r="AB6" s="190"/>
      <c r="AC6" s="190"/>
      <c r="AD6" s="190"/>
      <c r="AE6" s="190"/>
      <c r="AF6" s="190"/>
      <c r="AG6" s="190"/>
      <c r="AH6" s="190"/>
      <c r="AI6" s="190"/>
      <c r="AJ6" s="190"/>
      <c r="AK6" s="190"/>
      <c r="AL6" s="190"/>
      <c r="AM6" s="190"/>
      <c r="AN6" s="190"/>
      <c r="AO6" s="190"/>
      <c r="AR6" s="19"/>
      <c r="BE6" s="218"/>
      <c r="BS6" s="16" t="s">
        <v>6</v>
      </c>
    </row>
    <row r="7" spans="1:74" ht="12" customHeight="1" x14ac:dyDescent="0.2">
      <c r="B7" s="19"/>
      <c r="D7" s="26" t="s">
        <v>18</v>
      </c>
      <c r="K7" s="24" t="s">
        <v>1</v>
      </c>
      <c r="AK7" s="26" t="s">
        <v>19</v>
      </c>
      <c r="AN7" s="24" t="s">
        <v>1</v>
      </c>
      <c r="AR7" s="19"/>
      <c r="BE7" s="218"/>
      <c r="BS7" s="16" t="s">
        <v>6</v>
      </c>
    </row>
    <row r="8" spans="1:74" ht="12" customHeight="1" x14ac:dyDescent="0.2">
      <c r="B8" s="19"/>
      <c r="D8" s="26" t="s">
        <v>20</v>
      </c>
      <c r="K8" s="24" t="s">
        <v>21</v>
      </c>
      <c r="AK8" s="26" t="s">
        <v>22</v>
      </c>
      <c r="AN8" s="27" t="s">
        <v>23</v>
      </c>
      <c r="AR8" s="19"/>
      <c r="BE8" s="218"/>
      <c r="BS8" s="16" t="s">
        <v>6</v>
      </c>
    </row>
    <row r="9" spans="1:74" ht="14.4" customHeight="1" x14ac:dyDescent="0.2">
      <c r="B9" s="19"/>
      <c r="AR9" s="19"/>
      <c r="BE9" s="218"/>
      <c r="BS9" s="16" t="s">
        <v>6</v>
      </c>
    </row>
    <row r="10" spans="1:74" ht="12" customHeight="1" x14ac:dyDescent="0.2">
      <c r="B10" s="19"/>
      <c r="D10" s="26" t="s">
        <v>24</v>
      </c>
      <c r="AK10" s="26" t="s">
        <v>25</v>
      </c>
      <c r="AN10" s="24" t="s">
        <v>26</v>
      </c>
      <c r="AR10" s="19"/>
      <c r="BE10" s="218"/>
      <c r="BS10" s="16" t="s">
        <v>6</v>
      </c>
    </row>
    <row r="11" spans="1:74" ht="18.45" customHeight="1" x14ac:dyDescent="0.2">
      <c r="B11" s="19"/>
      <c r="E11" s="24" t="s">
        <v>27</v>
      </c>
      <c r="AK11" s="26" t="s">
        <v>28</v>
      </c>
      <c r="AN11" s="24" t="s">
        <v>1</v>
      </c>
      <c r="AR11" s="19"/>
      <c r="BE11" s="218"/>
      <c r="BS11" s="16" t="s">
        <v>6</v>
      </c>
    </row>
    <row r="12" spans="1:74" ht="6.9" customHeight="1" x14ac:dyDescent="0.2">
      <c r="B12" s="19"/>
      <c r="AR12" s="19"/>
      <c r="BE12" s="218"/>
      <c r="BS12" s="16" t="s">
        <v>6</v>
      </c>
    </row>
    <row r="13" spans="1:74" ht="12" customHeight="1" x14ac:dyDescent="0.2">
      <c r="B13" s="19"/>
      <c r="D13" s="26" t="s">
        <v>29</v>
      </c>
      <c r="AK13" s="26" t="s">
        <v>25</v>
      </c>
      <c r="AN13" s="28" t="s">
        <v>30</v>
      </c>
      <c r="AR13" s="19"/>
      <c r="BE13" s="218"/>
      <c r="BS13" s="16" t="s">
        <v>6</v>
      </c>
    </row>
    <row r="14" spans="1:74" ht="13.2" x14ac:dyDescent="0.2">
      <c r="B14" s="19"/>
      <c r="E14" s="222" t="s">
        <v>30</v>
      </c>
      <c r="F14" s="223"/>
      <c r="G14" s="223"/>
      <c r="H14" s="223"/>
      <c r="I14" s="223"/>
      <c r="J14" s="223"/>
      <c r="K14" s="223"/>
      <c r="L14" s="223"/>
      <c r="M14" s="223"/>
      <c r="N14" s="223"/>
      <c r="O14" s="223"/>
      <c r="P14" s="223"/>
      <c r="Q14" s="223"/>
      <c r="R14" s="223"/>
      <c r="S14" s="223"/>
      <c r="T14" s="223"/>
      <c r="U14" s="223"/>
      <c r="V14" s="223"/>
      <c r="W14" s="223"/>
      <c r="X14" s="223"/>
      <c r="Y14" s="223"/>
      <c r="Z14" s="223"/>
      <c r="AA14" s="223"/>
      <c r="AB14" s="223"/>
      <c r="AC14" s="223"/>
      <c r="AD14" s="223"/>
      <c r="AE14" s="223"/>
      <c r="AF14" s="223"/>
      <c r="AG14" s="223"/>
      <c r="AH14" s="223"/>
      <c r="AI14" s="223"/>
      <c r="AJ14" s="223"/>
      <c r="AK14" s="26" t="s">
        <v>28</v>
      </c>
      <c r="AN14" s="28" t="s">
        <v>30</v>
      </c>
      <c r="AR14" s="19"/>
      <c r="BE14" s="218"/>
      <c r="BS14" s="16" t="s">
        <v>6</v>
      </c>
    </row>
    <row r="15" spans="1:74" ht="6.9" customHeight="1" x14ac:dyDescent="0.2">
      <c r="B15" s="19"/>
      <c r="AR15" s="19"/>
      <c r="BE15" s="218"/>
      <c r="BS15" s="16" t="s">
        <v>4</v>
      </c>
    </row>
    <row r="16" spans="1:74" ht="12" customHeight="1" x14ac:dyDescent="0.2">
      <c r="B16" s="19"/>
      <c r="D16" s="26" t="s">
        <v>31</v>
      </c>
      <c r="AK16" s="26" t="s">
        <v>25</v>
      </c>
      <c r="AN16" s="24" t="s">
        <v>32</v>
      </c>
      <c r="AR16" s="19"/>
      <c r="BE16" s="218"/>
      <c r="BS16" s="16" t="s">
        <v>4</v>
      </c>
    </row>
    <row r="17" spans="2:71" ht="18.45" customHeight="1" x14ac:dyDescent="0.2">
      <c r="B17" s="19"/>
      <c r="E17" s="24" t="s">
        <v>33</v>
      </c>
      <c r="AK17" s="26" t="s">
        <v>28</v>
      </c>
      <c r="AN17" s="24" t="s">
        <v>34</v>
      </c>
      <c r="AR17" s="19"/>
      <c r="BE17" s="218"/>
      <c r="BS17" s="16" t="s">
        <v>35</v>
      </c>
    </row>
    <row r="18" spans="2:71" ht="6.9" customHeight="1" x14ac:dyDescent="0.2">
      <c r="B18" s="19"/>
      <c r="AR18" s="19"/>
      <c r="BE18" s="218"/>
      <c r="BS18" s="16" t="s">
        <v>6</v>
      </c>
    </row>
    <row r="19" spans="2:71" ht="12" customHeight="1" x14ac:dyDescent="0.2">
      <c r="B19" s="19"/>
      <c r="D19" s="26" t="s">
        <v>36</v>
      </c>
      <c r="AK19" s="26" t="s">
        <v>25</v>
      </c>
      <c r="AN19" s="24" t="s">
        <v>32</v>
      </c>
      <c r="AR19" s="19"/>
      <c r="BE19" s="218"/>
      <c r="BS19" s="16" t="s">
        <v>6</v>
      </c>
    </row>
    <row r="20" spans="2:71" ht="18.45" customHeight="1" x14ac:dyDescent="0.2">
      <c r="B20" s="19"/>
      <c r="E20" s="24" t="s">
        <v>33</v>
      </c>
      <c r="AK20" s="26" t="s">
        <v>28</v>
      </c>
      <c r="AN20" s="24" t="s">
        <v>34</v>
      </c>
      <c r="AR20" s="19"/>
      <c r="BE20" s="218"/>
      <c r="BS20" s="16" t="s">
        <v>35</v>
      </c>
    </row>
    <row r="21" spans="2:71" ht="6.9" customHeight="1" x14ac:dyDescent="0.2">
      <c r="B21" s="19"/>
      <c r="AR21" s="19"/>
      <c r="BE21" s="218"/>
    </row>
    <row r="22" spans="2:71" ht="12" customHeight="1" x14ac:dyDescent="0.2">
      <c r="B22" s="19"/>
      <c r="D22" s="26" t="s">
        <v>37</v>
      </c>
      <c r="AR22" s="19"/>
      <c r="BE22" s="218"/>
    </row>
    <row r="23" spans="2:71" ht="16.5" customHeight="1" x14ac:dyDescent="0.2">
      <c r="B23" s="19"/>
      <c r="E23" s="224" t="s">
        <v>1</v>
      </c>
      <c r="F23" s="224"/>
      <c r="G23" s="224"/>
      <c r="H23" s="224"/>
      <c r="I23" s="224"/>
      <c r="J23" s="224"/>
      <c r="K23" s="224"/>
      <c r="L23" s="224"/>
      <c r="M23" s="224"/>
      <c r="N23" s="224"/>
      <c r="O23" s="224"/>
      <c r="P23" s="224"/>
      <c r="Q23" s="224"/>
      <c r="R23" s="224"/>
      <c r="S23" s="224"/>
      <c r="T23" s="224"/>
      <c r="U23" s="224"/>
      <c r="V23" s="224"/>
      <c r="W23" s="224"/>
      <c r="X23" s="224"/>
      <c r="Y23" s="224"/>
      <c r="Z23" s="224"/>
      <c r="AA23" s="224"/>
      <c r="AB23" s="224"/>
      <c r="AC23" s="224"/>
      <c r="AD23" s="224"/>
      <c r="AE23" s="224"/>
      <c r="AF23" s="224"/>
      <c r="AG23" s="224"/>
      <c r="AH23" s="224"/>
      <c r="AI23" s="224"/>
      <c r="AJ23" s="224"/>
      <c r="AK23" s="224"/>
      <c r="AL23" s="224"/>
      <c r="AM23" s="224"/>
      <c r="AN23" s="224"/>
      <c r="AR23" s="19"/>
      <c r="BE23" s="218"/>
    </row>
    <row r="24" spans="2:71" ht="6.9" customHeight="1" x14ac:dyDescent="0.2">
      <c r="B24" s="19"/>
      <c r="AR24" s="19"/>
      <c r="BE24" s="218"/>
    </row>
    <row r="25" spans="2:71" ht="6.9" customHeight="1" x14ac:dyDescent="0.2">
      <c r="B25" s="19"/>
      <c r="D25" s="30"/>
      <c r="E25" s="30"/>
      <c r="F25" s="30"/>
      <c r="G25" s="30"/>
      <c r="H25" s="30"/>
      <c r="I25" s="30"/>
      <c r="J25" s="30"/>
      <c r="K25" s="30"/>
      <c r="L25" s="30"/>
      <c r="M25" s="30"/>
      <c r="N25" s="30"/>
      <c r="O25" s="30"/>
      <c r="P25" s="30"/>
      <c r="Q25" s="30"/>
      <c r="R25" s="30"/>
      <c r="S25" s="30"/>
      <c r="T25" s="30"/>
      <c r="U25" s="30"/>
      <c r="V25" s="30"/>
      <c r="W25" s="30"/>
      <c r="X25" s="30"/>
      <c r="Y25" s="30"/>
      <c r="Z25" s="30"/>
      <c r="AA25" s="30"/>
      <c r="AB25" s="30"/>
      <c r="AC25" s="30"/>
      <c r="AD25" s="30"/>
      <c r="AE25" s="30"/>
      <c r="AF25" s="30"/>
      <c r="AG25" s="30"/>
      <c r="AH25" s="30"/>
      <c r="AI25" s="30"/>
      <c r="AJ25" s="30"/>
      <c r="AK25" s="30"/>
      <c r="AL25" s="30"/>
      <c r="AM25" s="30"/>
      <c r="AN25" s="30"/>
      <c r="AO25" s="30"/>
      <c r="AR25" s="19"/>
      <c r="BE25" s="218"/>
    </row>
    <row r="26" spans="2:71" s="1" customFormat="1" ht="25.95" customHeight="1" x14ac:dyDescent="0.2">
      <c r="B26" s="31"/>
      <c r="D26" s="32" t="s">
        <v>38</v>
      </c>
      <c r="E26" s="33"/>
      <c r="F26" s="33"/>
      <c r="G26" s="33"/>
      <c r="H26" s="33"/>
      <c r="I26" s="33"/>
      <c r="J26" s="33"/>
      <c r="K26" s="33"/>
      <c r="L26" s="33"/>
      <c r="M26" s="33"/>
      <c r="N26" s="33"/>
      <c r="O26" s="33"/>
      <c r="P26" s="33"/>
      <c r="Q26" s="33"/>
      <c r="R26" s="33"/>
      <c r="S26" s="33"/>
      <c r="T26" s="33"/>
      <c r="U26" s="33"/>
      <c r="V26" s="33"/>
      <c r="W26" s="33"/>
      <c r="X26" s="33"/>
      <c r="Y26" s="33"/>
      <c r="Z26" s="33"/>
      <c r="AA26" s="33"/>
      <c r="AB26" s="33"/>
      <c r="AC26" s="33"/>
      <c r="AD26" s="33"/>
      <c r="AE26" s="33"/>
      <c r="AF26" s="33"/>
      <c r="AG26" s="33"/>
      <c r="AH26" s="33"/>
      <c r="AI26" s="33"/>
      <c r="AJ26" s="33"/>
      <c r="AK26" s="225">
        <f>ROUND(AG94,2)</f>
        <v>0</v>
      </c>
      <c r="AL26" s="226"/>
      <c r="AM26" s="226"/>
      <c r="AN26" s="226"/>
      <c r="AO26" s="226"/>
      <c r="AR26" s="31"/>
      <c r="BE26" s="218"/>
    </row>
    <row r="27" spans="2:71" s="1" customFormat="1" ht="6.9" customHeight="1" x14ac:dyDescent="0.2">
      <c r="B27" s="31"/>
      <c r="AR27" s="31"/>
      <c r="BE27" s="218"/>
    </row>
    <row r="28" spans="2:71" s="1" customFormat="1" ht="13.2" x14ac:dyDescent="0.2">
      <c r="B28" s="31"/>
      <c r="L28" s="227" t="s">
        <v>39</v>
      </c>
      <c r="M28" s="227"/>
      <c r="N28" s="227"/>
      <c r="O28" s="227"/>
      <c r="P28" s="227"/>
      <c r="W28" s="227" t="s">
        <v>40</v>
      </c>
      <c r="X28" s="227"/>
      <c r="Y28" s="227"/>
      <c r="Z28" s="227"/>
      <c r="AA28" s="227"/>
      <c r="AB28" s="227"/>
      <c r="AC28" s="227"/>
      <c r="AD28" s="227"/>
      <c r="AE28" s="227"/>
      <c r="AK28" s="227" t="s">
        <v>41</v>
      </c>
      <c r="AL28" s="227"/>
      <c r="AM28" s="227"/>
      <c r="AN28" s="227"/>
      <c r="AO28" s="227"/>
      <c r="AR28" s="31"/>
      <c r="BE28" s="218"/>
    </row>
    <row r="29" spans="2:71" s="2" customFormat="1" ht="14.4" customHeight="1" x14ac:dyDescent="0.2">
      <c r="B29" s="35"/>
      <c r="D29" s="26" t="s">
        <v>42</v>
      </c>
      <c r="F29" s="26" t="s">
        <v>43</v>
      </c>
      <c r="L29" s="212">
        <v>0.21</v>
      </c>
      <c r="M29" s="211"/>
      <c r="N29" s="211"/>
      <c r="O29" s="211"/>
      <c r="P29" s="211"/>
      <c r="W29" s="210">
        <f>ROUND(AZ94, 2)</f>
        <v>0</v>
      </c>
      <c r="X29" s="211"/>
      <c r="Y29" s="211"/>
      <c r="Z29" s="211"/>
      <c r="AA29" s="211"/>
      <c r="AB29" s="211"/>
      <c r="AC29" s="211"/>
      <c r="AD29" s="211"/>
      <c r="AE29" s="211"/>
      <c r="AK29" s="210">
        <f>ROUND(AV94, 2)</f>
        <v>0</v>
      </c>
      <c r="AL29" s="211"/>
      <c r="AM29" s="211"/>
      <c r="AN29" s="211"/>
      <c r="AO29" s="211"/>
      <c r="AR29" s="35"/>
      <c r="BE29" s="219"/>
    </row>
    <row r="30" spans="2:71" s="2" customFormat="1" ht="14.4" customHeight="1" x14ac:dyDescent="0.2">
      <c r="B30" s="35"/>
      <c r="F30" s="26" t="s">
        <v>44</v>
      </c>
      <c r="L30" s="212">
        <v>0.15</v>
      </c>
      <c r="M30" s="211"/>
      <c r="N30" s="211"/>
      <c r="O30" s="211"/>
      <c r="P30" s="211"/>
      <c r="W30" s="210">
        <f>ROUND(BA94, 2)</f>
        <v>0</v>
      </c>
      <c r="X30" s="211"/>
      <c r="Y30" s="211"/>
      <c r="Z30" s="211"/>
      <c r="AA30" s="211"/>
      <c r="AB30" s="211"/>
      <c r="AC30" s="211"/>
      <c r="AD30" s="211"/>
      <c r="AE30" s="211"/>
      <c r="AK30" s="210">
        <f>ROUND(AW94, 2)</f>
        <v>0</v>
      </c>
      <c r="AL30" s="211"/>
      <c r="AM30" s="211"/>
      <c r="AN30" s="211"/>
      <c r="AO30" s="211"/>
      <c r="AR30" s="35"/>
      <c r="BE30" s="219"/>
    </row>
    <row r="31" spans="2:71" s="2" customFormat="1" ht="14.4" hidden="1" customHeight="1" x14ac:dyDescent="0.2">
      <c r="B31" s="35"/>
      <c r="F31" s="26" t="s">
        <v>45</v>
      </c>
      <c r="L31" s="212">
        <v>0.21</v>
      </c>
      <c r="M31" s="211"/>
      <c r="N31" s="211"/>
      <c r="O31" s="211"/>
      <c r="P31" s="211"/>
      <c r="W31" s="210">
        <f>ROUND(BB94, 2)</f>
        <v>0</v>
      </c>
      <c r="X31" s="211"/>
      <c r="Y31" s="211"/>
      <c r="Z31" s="211"/>
      <c r="AA31" s="211"/>
      <c r="AB31" s="211"/>
      <c r="AC31" s="211"/>
      <c r="AD31" s="211"/>
      <c r="AE31" s="211"/>
      <c r="AK31" s="210">
        <v>0</v>
      </c>
      <c r="AL31" s="211"/>
      <c r="AM31" s="211"/>
      <c r="AN31" s="211"/>
      <c r="AO31" s="211"/>
      <c r="AR31" s="35"/>
      <c r="BE31" s="219"/>
    </row>
    <row r="32" spans="2:71" s="2" customFormat="1" ht="14.4" hidden="1" customHeight="1" x14ac:dyDescent="0.2">
      <c r="B32" s="35"/>
      <c r="F32" s="26" t="s">
        <v>46</v>
      </c>
      <c r="L32" s="212">
        <v>0.15</v>
      </c>
      <c r="M32" s="211"/>
      <c r="N32" s="211"/>
      <c r="O32" s="211"/>
      <c r="P32" s="211"/>
      <c r="W32" s="210">
        <f>ROUND(BC94, 2)</f>
        <v>0</v>
      </c>
      <c r="X32" s="211"/>
      <c r="Y32" s="211"/>
      <c r="Z32" s="211"/>
      <c r="AA32" s="211"/>
      <c r="AB32" s="211"/>
      <c r="AC32" s="211"/>
      <c r="AD32" s="211"/>
      <c r="AE32" s="211"/>
      <c r="AK32" s="210">
        <v>0</v>
      </c>
      <c r="AL32" s="211"/>
      <c r="AM32" s="211"/>
      <c r="AN32" s="211"/>
      <c r="AO32" s="211"/>
      <c r="AR32" s="35"/>
      <c r="BE32" s="219"/>
    </row>
    <row r="33" spans="2:57" s="2" customFormat="1" ht="14.4" hidden="1" customHeight="1" x14ac:dyDescent="0.2">
      <c r="B33" s="35"/>
      <c r="F33" s="26" t="s">
        <v>47</v>
      </c>
      <c r="L33" s="212">
        <v>0</v>
      </c>
      <c r="M33" s="211"/>
      <c r="N33" s="211"/>
      <c r="O33" s="211"/>
      <c r="P33" s="211"/>
      <c r="W33" s="210">
        <f>ROUND(BD94, 2)</f>
        <v>0</v>
      </c>
      <c r="X33" s="211"/>
      <c r="Y33" s="211"/>
      <c r="Z33" s="211"/>
      <c r="AA33" s="211"/>
      <c r="AB33" s="211"/>
      <c r="AC33" s="211"/>
      <c r="AD33" s="211"/>
      <c r="AE33" s="211"/>
      <c r="AK33" s="210">
        <v>0</v>
      </c>
      <c r="AL33" s="211"/>
      <c r="AM33" s="211"/>
      <c r="AN33" s="211"/>
      <c r="AO33" s="211"/>
      <c r="AR33" s="35"/>
      <c r="BE33" s="219"/>
    </row>
    <row r="34" spans="2:57" s="1" customFormat="1" ht="6.9" customHeight="1" x14ac:dyDescent="0.2">
      <c r="B34" s="31"/>
      <c r="AR34" s="31"/>
      <c r="BE34" s="218"/>
    </row>
    <row r="35" spans="2:57" s="1" customFormat="1" ht="25.95" customHeight="1" x14ac:dyDescent="0.2">
      <c r="B35" s="31"/>
      <c r="C35" s="36"/>
      <c r="D35" s="37" t="s">
        <v>48</v>
      </c>
      <c r="E35" s="38"/>
      <c r="F35" s="38"/>
      <c r="G35" s="38"/>
      <c r="H35" s="38"/>
      <c r="I35" s="38"/>
      <c r="J35" s="38"/>
      <c r="K35" s="38"/>
      <c r="L35" s="38"/>
      <c r="M35" s="38"/>
      <c r="N35" s="38"/>
      <c r="O35" s="38"/>
      <c r="P35" s="38"/>
      <c r="Q35" s="38"/>
      <c r="R35" s="38"/>
      <c r="S35" s="38"/>
      <c r="T35" s="39" t="s">
        <v>49</v>
      </c>
      <c r="U35" s="38"/>
      <c r="V35" s="38"/>
      <c r="W35" s="38"/>
      <c r="X35" s="213" t="s">
        <v>50</v>
      </c>
      <c r="Y35" s="214"/>
      <c r="Z35" s="214"/>
      <c r="AA35" s="214"/>
      <c r="AB35" s="214"/>
      <c r="AC35" s="38"/>
      <c r="AD35" s="38"/>
      <c r="AE35" s="38"/>
      <c r="AF35" s="38"/>
      <c r="AG35" s="38"/>
      <c r="AH35" s="38"/>
      <c r="AI35" s="38"/>
      <c r="AJ35" s="38"/>
      <c r="AK35" s="215">
        <f>SUM(AK26:AK33)</f>
        <v>0</v>
      </c>
      <c r="AL35" s="214"/>
      <c r="AM35" s="214"/>
      <c r="AN35" s="214"/>
      <c r="AO35" s="216"/>
      <c r="AP35" s="36"/>
      <c r="AQ35" s="36"/>
      <c r="AR35" s="31"/>
    </row>
    <row r="36" spans="2:57" s="1" customFormat="1" ht="6.9" customHeight="1" x14ac:dyDescent="0.2">
      <c r="B36" s="31"/>
      <c r="AR36" s="31"/>
    </row>
    <row r="37" spans="2:57" s="1" customFormat="1" ht="14.4" customHeight="1" x14ac:dyDescent="0.2">
      <c r="B37" s="31"/>
      <c r="AR37" s="31"/>
    </row>
    <row r="38" spans="2:57" ht="14.4" customHeight="1" x14ac:dyDescent="0.2">
      <c r="B38" s="19"/>
      <c r="AR38" s="19"/>
    </row>
    <row r="39" spans="2:57" ht="14.4" customHeight="1" x14ac:dyDescent="0.2">
      <c r="B39" s="19"/>
      <c r="AR39" s="19"/>
    </row>
    <row r="40" spans="2:57" ht="14.4" customHeight="1" x14ac:dyDescent="0.2">
      <c r="B40" s="19"/>
      <c r="AR40" s="19"/>
    </row>
    <row r="41" spans="2:57" ht="14.4" customHeight="1" x14ac:dyDescent="0.2">
      <c r="B41" s="19"/>
      <c r="AR41" s="19"/>
    </row>
    <row r="42" spans="2:57" ht="14.4" customHeight="1" x14ac:dyDescent="0.2">
      <c r="B42" s="19"/>
      <c r="AR42" s="19"/>
    </row>
    <row r="43" spans="2:57" ht="14.4" customHeight="1" x14ac:dyDescent="0.2">
      <c r="B43" s="19"/>
      <c r="AR43" s="19"/>
    </row>
    <row r="44" spans="2:57" ht="14.4" customHeight="1" x14ac:dyDescent="0.2">
      <c r="B44" s="19"/>
      <c r="AR44" s="19"/>
    </row>
    <row r="45" spans="2:57" ht="14.4" customHeight="1" x14ac:dyDescent="0.2">
      <c r="B45" s="19"/>
      <c r="AR45" s="19"/>
    </row>
    <row r="46" spans="2:57" ht="14.4" customHeight="1" x14ac:dyDescent="0.2">
      <c r="B46" s="19"/>
      <c r="AR46" s="19"/>
    </row>
    <row r="47" spans="2:57" ht="14.4" customHeight="1" x14ac:dyDescent="0.2">
      <c r="B47" s="19"/>
      <c r="AR47" s="19"/>
    </row>
    <row r="48" spans="2:57" ht="14.4" customHeight="1" x14ac:dyDescent="0.2">
      <c r="B48" s="19"/>
      <c r="AR48" s="19"/>
    </row>
    <row r="49" spans="2:44" s="1" customFormat="1" ht="14.4" customHeight="1" x14ac:dyDescent="0.2">
      <c r="B49" s="31"/>
      <c r="D49" s="40" t="s">
        <v>51</v>
      </c>
      <c r="E49" s="41"/>
      <c r="F49" s="41"/>
      <c r="G49" s="41"/>
      <c r="H49" s="41"/>
      <c r="I49" s="41"/>
      <c r="J49" s="41"/>
      <c r="K49" s="41"/>
      <c r="L49" s="41"/>
      <c r="M49" s="41"/>
      <c r="N49" s="41"/>
      <c r="O49" s="41"/>
      <c r="P49" s="41"/>
      <c r="Q49" s="41"/>
      <c r="R49" s="41"/>
      <c r="S49" s="41"/>
      <c r="T49" s="41"/>
      <c r="U49" s="41"/>
      <c r="V49" s="41"/>
      <c r="W49" s="41"/>
      <c r="X49" s="41"/>
      <c r="Y49" s="41"/>
      <c r="Z49" s="41"/>
      <c r="AA49" s="41"/>
      <c r="AB49" s="41"/>
      <c r="AC49" s="41"/>
      <c r="AD49" s="41"/>
      <c r="AE49" s="41"/>
      <c r="AF49" s="41"/>
      <c r="AG49" s="41"/>
      <c r="AH49" s="40" t="s">
        <v>52</v>
      </c>
      <c r="AI49" s="41"/>
      <c r="AJ49" s="41"/>
      <c r="AK49" s="41"/>
      <c r="AL49" s="41"/>
      <c r="AM49" s="41"/>
      <c r="AN49" s="41"/>
      <c r="AO49" s="41"/>
      <c r="AR49" s="31"/>
    </row>
    <row r="50" spans="2:44" x14ac:dyDescent="0.2">
      <c r="B50" s="19"/>
      <c r="AR50" s="19"/>
    </row>
    <row r="51" spans="2:44" x14ac:dyDescent="0.2">
      <c r="B51" s="19"/>
      <c r="AR51" s="19"/>
    </row>
    <row r="52" spans="2:44" x14ac:dyDescent="0.2">
      <c r="B52" s="19"/>
      <c r="AR52" s="19"/>
    </row>
    <row r="53" spans="2:44" x14ac:dyDescent="0.2">
      <c r="B53" s="19"/>
      <c r="AR53" s="19"/>
    </row>
    <row r="54" spans="2:44" x14ac:dyDescent="0.2">
      <c r="B54" s="19"/>
      <c r="AR54" s="19"/>
    </row>
    <row r="55" spans="2:44" x14ac:dyDescent="0.2">
      <c r="B55" s="19"/>
      <c r="AR55" s="19"/>
    </row>
    <row r="56" spans="2:44" x14ac:dyDescent="0.2">
      <c r="B56" s="19"/>
      <c r="AR56" s="19"/>
    </row>
    <row r="57" spans="2:44" x14ac:dyDescent="0.2">
      <c r="B57" s="19"/>
      <c r="AR57" s="19"/>
    </row>
    <row r="58" spans="2:44" x14ac:dyDescent="0.2">
      <c r="B58" s="19"/>
      <c r="AR58" s="19"/>
    </row>
    <row r="59" spans="2:44" x14ac:dyDescent="0.2">
      <c r="B59" s="19"/>
      <c r="AR59" s="19"/>
    </row>
    <row r="60" spans="2:44" s="1" customFormat="1" ht="13.2" x14ac:dyDescent="0.2">
      <c r="B60" s="31"/>
      <c r="D60" s="42" t="s">
        <v>53</v>
      </c>
      <c r="E60" s="33"/>
      <c r="F60" s="33"/>
      <c r="G60" s="33"/>
      <c r="H60" s="33"/>
      <c r="I60" s="33"/>
      <c r="J60" s="33"/>
      <c r="K60" s="33"/>
      <c r="L60" s="33"/>
      <c r="M60" s="33"/>
      <c r="N60" s="33"/>
      <c r="O60" s="33"/>
      <c r="P60" s="33"/>
      <c r="Q60" s="33"/>
      <c r="R60" s="33"/>
      <c r="S60" s="33"/>
      <c r="T60" s="33"/>
      <c r="U60" s="33"/>
      <c r="V60" s="42" t="s">
        <v>54</v>
      </c>
      <c r="W60" s="33"/>
      <c r="X60" s="33"/>
      <c r="Y60" s="33"/>
      <c r="Z60" s="33"/>
      <c r="AA60" s="33"/>
      <c r="AB60" s="33"/>
      <c r="AC60" s="33"/>
      <c r="AD60" s="33"/>
      <c r="AE60" s="33"/>
      <c r="AF60" s="33"/>
      <c r="AG60" s="33"/>
      <c r="AH60" s="42" t="s">
        <v>53</v>
      </c>
      <c r="AI60" s="33"/>
      <c r="AJ60" s="33"/>
      <c r="AK60" s="33"/>
      <c r="AL60" s="33"/>
      <c r="AM60" s="42" t="s">
        <v>54</v>
      </c>
      <c r="AN60" s="33"/>
      <c r="AO60" s="33"/>
      <c r="AR60" s="31"/>
    </row>
    <row r="61" spans="2:44" x14ac:dyDescent="0.2">
      <c r="B61" s="19"/>
      <c r="AR61" s="19"/>
    </row>
    <row r="62" spans="2:44" x14ac:dyDescent="0.2">
      <c r="B62" s="19"/>
      <c r="AR62" s="19"/>
    </row>
    <row r="63" spans="2:44" x14ac:dyDescent="0.2">
      <c r="B63" s="19"/>
      <c r="AR63" s="19"/>
    </row>
    <row r="64" spans="2:44" s="1" customFormat="1" ht="13.2" x14ac:dyDescent="0.2">
      <c r="B64" s="31"/>
      <c r="D64" s="40" t="s">
        <v>55</v>
      </c>
      <c r="E64" s="41"/>
      <c r="F64" s="41"/>
      <c r="G64" s="41"/>
      <c r="H64" s="41"/>
      <c r="I64" s="41"/>
      <c r="J64" s="41"/>
      <c r="K64" s="41"/>
      <c r="L64" s="41"/>
      <c r="M64" s="41"/>
      <c r="N64" s="41"/>
      <c r="O64" s="41"/>
      <c r="P64" s="41"/>
      <c r="Q64" s="41"/>
      <c r="R64" s="41"/>
      <c r="S64" s="41"/>
      <c r="T64" s="41"/>
      <c r="U64" s="41"/>
      <c r="V64" s="41"/>
      <c r="W64" s="41"/>
      <c r="X64" s="41"/>
      <c r="Y64" s="41"/>
      <c r="Z64" s="41"/>
      <c r="AA64" s="41"/>
      <c r="AB64" s="41"/>
      <c r="AC64" s="41"/>
      <c r="AD64" s="41"/>
      <c r="AE64" s="41"/>
      <c r="AF64" s="41"/>
      <c r="AG64" s="41"/>
      <c r="AH64" s="40" t="s">
        <v>56</v>
      </c>
      <c r="AI64" s="41"/>
      <c r="AJ64" s="41"/>
      <c r="AK64" s="41"/>
      <c r="AL64" s="41"/>
      <c r="AM64" s="41"/>
      <c r="AN64" s="41"/>
      <c r="AO64" s="41"/>
      <c r="AR64" s="31"/>
    </row>
    <row r="65" spans="2:44" x14ac:dyDescent="0.2">
      <c r="B65" s="19"/>
      <c r="AR65" s="19"/>
    </row>
    <row r="66" spans="2:44" x14ac:dyDescent="0.2">
      <c r="B66" s="19"/>
      <c r="AR66" s="19"/>
    </row>
    <row r="67" spans="2:44" x14ac:dyDescent="0.2">
      <c r="B67" s="19"/>
      <c r="AR67" s="19"/>
    </row>
    <row r="68" spans="2:44" x14ac:dyDescent="0.2">
      <c r="B68" s="19"/>
      <c r="AR68" s="19"/>
    </row>
    <row r="69" spans="2:44" x14ac:dyDescent="0.2">
      <c r="B69" s="19"/>
      <c r="AR69" s="19"/>
    </row>
    <row r="70" spans="2:44" x14ac:dyDescent="0.2">
      <c r="B70" s="19"/>
      <c r="AR70" s="19"/>
    </row>
    <row r="71" spans="2:44" x14ac:dyDescent="0.2">
      <c r="B71" s="19"/>
      <c r="AR71" s="19"/>
    </row>
    <row r="72" spans="2:44" x14ac:dyDescent="0.2">
      <c r="B72" s="19"/>
      <c r="AR72" s="19"/>
    </row>
    <row r="73" spans="2:44" x14ac:dyDescent="0.2">
      <c r="B73" s="19"/>
      <c r="AR73" s="19"/>
    </row>
    <row r="74" spans="2:44" x14ac:dyDescent="0.2">
      <c r="B74" s="19"/>
      <c r="AR74" s="19"/>
    </row>
    <row r="75" spans="2:44" s="1" customFormat="1" ht="13.2" x14ac:dyDescent="0.2">
      <c r="B75" s="31"/>
      <c r="D75" s="42" t="s">
        <v>53</v>
      </c>
      <c r="E75" s="33"/>
      <c r="F75" s="33"/>
      <c r="G75" s="33"/>
      <c r="H75" s="33"/>
      <c r="I75" s="33"/>
      <c r="J75" s="33"/>
      <c r="K75" s="33"/>
      <c r="L75" s="33"/>
      <c r="M75" s="33"/>
      <c r="N75" s="33"/>
      <c r="O75" s="33"/>
      <c r="P75" s="33"/>
      <c r="Q75" s="33"/>
      <c r="R75" s="33"/>
      <c r="S75" s="33"/>
      <c r="T75" s="33"/>
      <c r="U75" s="33"/>
      <c r="V75" s="42" t="s">
        <v>54</v>
      </c>
      <c r="W75" s="33"/>
      <c r="X75" s="33"/>
      <c r="Y75" s="33"/>
      <c r="Z75" s="33"/>
      <c r="AA75" s="33"/>
      <c r="AB75" s="33"/>
      <c r="AC75" s="33"/>
      <c r="AD75" s="33"/>
      <c r="AE75" s="33"/>
      <c r="AF75" s="33"/>
      <c r="AG75" s="33"/>
      <c r="AH75" s="42" t="s">
        <v>53</v>
      </c>
      <c r="AI75" s="33"/>
      <c r="AJ75" s="33"/>
      <c r="AK75" s="33"/>
      <c r="AL75" s="33"/>
      <c r="AM75" s="42" t="s">
        <v>54</v>
      </c>
      <c r="AN75" s="33"/>
      <c r="AO75" s="33"/>
      <c r="AR75" s="31"/>
    </row>
    <row r="76" spans="2:44" s="1" customFormat="1" x14ac:dyDescent="0.2">
      <c r="B76" s="31"/>
      <c r="AR76" s="31"/>
    </row>
    <row r="77" spans="2:44" s="1" customFormat="1" ht="6.9" customHeight="1" x14ac:dyDescent="0.2">
      <c r="B77" s="43"/>
      <c r="C77" s="44"/>
      <c r="D77" s="44"/>
      <c r="E77" s="44"/>
      <c r="F77" s="44"/>
      <c r="G77" s="44"/>
      <c r="H77" s="44"/>
      <c r="I77" s="44"/>
      <c r="J77" s="44"/>
      <c r="K77" s="44"/>
      <c r="L77" s="44"/>
      <c r="M77" s="44"/>
      <c r="N77" s="44"/>
      <c r="O77" s="44"/>
      <c r="P77" s="44"/>
      <c r="Q77" s="44"/>
      <c r="R77" s="44"/>
      <c r="S77" s="44"/>
      <c r="T77" s="44"/>
      <c r="U77" s="44"/>
      <c r="V77" s="44"/>
      <c r="W77" s="44"/>
      <c r="X77" s="44"/>
      <c r="Y77" s="44"/>
      <c r="Z77" s="44"/>
      <c r="AA77" s="44"/>
      <c r="AB77" s="44"/>
      <c r="AC77" s="44"/>
      <c r="AD77" s="44"/>
      <c r="AE77" s="44"/>
      <c r="AF77" s="44"/>
      <c r="AG77" s="44"/>
      <c r="AH77" s="44"/>
      <c r="AI77" s="44"/>
      <c r="AJ77" s="44"/>
      <c r="AK77" s="44"/>
      <c r="AL77" s="44"/>
      <c r="AM77" s="44"/>
      <c r="AN77" s="44"/>
      <c r="AO77" s="44"/>
      <c r="AP77" s="44"/>
      <c r="AQ77" s="44"/>
      <c r="AR77" s="31"/>
    </row>
    <row r="81" spans="1:91" s="1" customFormat="1" ht="6.9" customHeight="1" x14ac:dyDescent="0.2">
      <c r="B81" s="45"/>
      <c r="C81" s="46"/>
      <c r="D81" s="46"/>
      <c r="E81" s="46"/>
      <c r="F81" s="46"/>
      <c r="G81" s="46"/>
      <c r="H81" s="46"/>
      <c r="I81" s="46"/>
      <c r="J81" s="46"/>
      <c r="K81" s="46"/>
      <c r="L81" s="46"/>
      <c r="M81" s="46"/>
      <c r="N81" s="46"/>
      <c r="O81" s="46"/>
      <c r="P81" s="46"/>
      <c r="Q81" s="46"/>
      <c r="R81" s="46"/>
      <c r="S81" s="46"/>
      <c r="T81" s="46"/>
      <c r="U81" s="46"/>
      <c r="V81" s="46"/>
      <c r="W81" s="46"/>
      <c r="X81" s="46"/>
      <c r="Y81" s="46"/>
      <c r="Z81" s="46"/>
      <c r="AA81" s="46"/>
      <c r="AB81" s="46"/>
      <c r="AC81" s="46"/>
      <c r="AD81" s="46"/>
      <c r="AE81" s="46"/>
      <c r="AF81" s="46"/>
      <c r="AG81" s="46"/>
      <c r="AH81" s="46"/>
      <c r="AI81" s="46"/>
      <c r="AJ81" s="46"/>
      <c r="AK81" s="46"/>
      <c r="AL81" s="46"/>
      <c r="AM81" s="46"/>
      <c r="AN81" s="46"/>
      <c r="AO81" s="46"/>
      <c r="AP81" s="46"/>
      <c r="AQ81" s="46"/>
      <c r="AR81" s="31"/>
    </row>
    <row r="82" spans="1:91" s="1" customFormat="1" ht="24.9" customHeight="1" x14ac:dyDescent="0.2">
      <c r="B82" s="31"/>
      <c r="C82" s="20" t="s">
        <v>57</v>
      </c>
      <c r="AR82" s="31"/>
    </row>
    <row r="83" spans="1:91" s="1" customFormat="1" ht="6.9" customHeight="1" x14ac:dyDescent="0.2">
      <c r="B83" s="31"/>
      <c r="AR83" s="31"/>
    </row>
    <row r="84" spans="1:91" s="3" customFormat="1" ht="12" customHeight="1" x14ac:dyDescent="0.2">
      <c r="B84" s="47"/>
      <c r="C84" s="26" t="s">
        <v>13</v>
      </c>
      <c r="L84" s="3" t="str">
        <f>K5</f>
        <v>08/2022</v>
      </c>
      <c r="AR84" s="47"/>
    </row>
    <row r="85" spans="1:91" s="4" customFormat="1" ht="36.9" customHeight="1" x14ac:dyDescent="0.2">
      <c r="B85" s="48"/>
      <c r="C85" s="49" t="s">
        <v>16</v>
      </c>
      <c r="L85" s="201" t="str">
        <f>K6</f>
        <v>Vysoká nad Labem, retenční nádrž</v>
      </c>
      <c r="M85" s="202"/>
      <c r="N85" s="202"/>
      <c r="O85" s="202"/>
      <c r="P85" s="202"/>
      <c r="Q85" s="202"/>
      <c r="R85" s="202"/>
      <c r="S85" s="202"/>
      <c r="T85" s="202"/>
      <c r="U85" s="202"/>
      <c r="V85" s="202"/>
      <c r="W85" s="202"/>
      <c r="X85" s="202"/>
      <c r="Y85" s="202"/>
      <c r="Z85" s="202"/>
      <c r="AA85" s="202"/>
      <c r="AB85" s="202"/>
      <c r="AC85" s="202"/>
      <c r="AD85" s="202"/>
      <c r="AE85" s="202"/>
      <c r="AF85" s="202"/>
      <c r="AG85" s="202"/>
      <c r="AH85" s="202"/>
      <c r="AI85" s="202"/>
      <c r="AJ85" s="202"/>
      <c r="AK85" s="202"/>
      <c r="AL85" s="202"/>
      <c r="AM85" s="202"/>
      <c r="AN85" s="202"/>
      <c r="AO85" s="202"/>
      <c r="AR85" s="48"/>
    </row>
    <row r="86" spans="1:91" s="1" customFormat="1" ht="6.9" customHeight="1" x14ac:dyDescent="0.2">
      <c r="B86" s="31"/>
      <c r="AR86" s="31"/>
    </row>
    <row r="87" spans="1:91" s="1" customFormat="1" ht="12" customHeight="1" x14ac:dyDescent="0.2">
      <c r="B87" s="31"/>
      <c r="C87" s="26" t="s">
        <v>20</v>
      </c>
      <c r="L87" s="50" t="str">
        <f>IF(K8="","",K8)</f>
        <v>Vysoká nad Labem</v>
      </c>
      <c r="AI87" s="26" t="s">
        <v>22</v>
      </c>
      <c r="AM87" s="203" t="str">
        <f>IF(AN8= "","",AN8)</f>
        <v>7. 8. 2022</v>
      </c>
      <c r="AN87" s="203"/>
      <c r="AR87" s="31"/>
    </row>
    <row r="88" spans="1:91" s="1" customFormat="1" ht="6.9" customHeight="1" x14ac:dyDescent="0.2">
      <c r="B88" s="31"/>
      <c r="AR88" s="31"/>
    </row>
    <row r="89" spans="1:91" s="1" customFormat="1" ht="15.15" customHeight="1" x14ac:dyDescent="0.2">
      <c r="B89" s="31"/>
      <c r="C89" s="26" t="s">
        <v>24</v>
      </c>
      <c r="L89" s="3" t="str">
        <f>IF(E11= "","",E11)</f>
        <v>Obec Vysoká nad Labem</v>
      </c>
      <c r="AI89" s="26" t="s">
        <v>31</v>
      </c>
      <c r="AM89" s="204" t="str">
        <f>IF(E17="","",E17)</f>
        <v xml:space="preserve">Envicons, s.r.o. </v>
      </c>
      <c r="AN89" s="205"/>
      <c r="AO89" s="205"/>
      <c r="AP89" s="205"/>
      <c r="AR89" s="31"/>
      <c r="AS89" s="206" t="s">
        <v>58</v>
      </c>
      <c r="AT89" s="207"/>
      <c r="AU89" s="52"/>
      <c r="AV89" s="52"/>
      <c r="AW89" s="52"/>
      <c r="AX89" s="52"/>
      <c r="AY89" s="52"/>
      <c r="AZ89" s="52"/>
      <c r="BA89" s="52"/>
      <c r="BB89" s="52"/>
      <c r="BC89" s="52"/>
      <c r="BD89" s="53"/>
    </row>
    <row r="90" spans="1:91" s="1" customFormat="1" ht="15.15" customHeight="1" x14ac:dyDescent="0.2">
      <c r="B90" s="31"/>
      <c r="C90" s="26" t="s">
        <v>29</v>
      </c>
      <c r="L90" s="3" t="str">
        <f>IF(E14= "Vyplň údaj","",E14)</f>
        <v/>
      </c>
      <c r="AI90" s="26" t="s">
        <v>36</v>
      </c>
      <c r="AM90" s="204" t="str">
        <f>IF(E20="","",E20)</f>
        <v xml:space="preserve">Envicons, s.r.o. </v>
      </c>
      <c r="AN90" s="205"/>
      <c r="AO90" s="205"/>
      <c r="AP90" s="205"/>
      <c r="AR90" s="31"/>
      <c r="AS90" s="208"/>
      <c r="AT90" s="209"/>
      <c r="BD90" s="55"/>
    </row>
    <row r="91" spans="1:91" s="1" customFormat="1" ht="10.8" customHeight="1" x14ac:dyDescent="0.2">
      <c r="B91" s="31"/>
      <c r="AR91" s="31"/>
      <c r="AS91" s="208"/>
      <c r="AT91" s="209"/>
      <c r="BD91" s="55"/>
    </row>
    <row r="92" spans="1:91" s="1" customFormat="1" ht="29.25" customHeight="1" x14ac:dyDescent="0.2">
      <c r="B92" s="31"/>
      <c r="C92" s="194" t="s">
        <v>59</v>
      </c>
      <c r="D92" s="195"/>
      <c r="E92" s="195"/>
      <c r="F92" s="195"/>
      <c r="G92" s="195"/>
      <c r="H92" s="56"/>
      <c r="I92" s="196" t="s">
        <v>60</v>
      </c>
      <c r="J92" s="195"/>
      <c r="K92" s="195"/>
      <c r="L92" s="195"/>
      <c r="M92" s="195"/>
      <c r="N92" s="195"/>
      <c r="O92" s="195"/>
      <c r="P92" s="195"/>
      <c r="Q92" s="195"/>
      <c r="R92" s="195"/>
      <c r="S92" s="195"/>
      <c r="T92" s="195"/>
      <c r="U92" s="195"/>
      <c r="V92" s="195"/>
      <c r="W92" s="195"/>
      <c r="X92" s="195"/>
      <c r="Y92" s="195"/>
      <c r="Z92" s="195"/>
      <c r="AA92" s="195"/>
      <c r="AB92" s="195"/>
      <c r="AC92" s="195"/>
      <c r="AD92" s="195"/>
      <c r="AE92" s="195"/>
      <c r="AF92" s="195"/>
      <c r="AG92" s="197" t="s">
        <v>61</v>
      </c>
      <c r="AH92" s="195"/>
      <c r="AI92" s="195"/>
      <c r="AJ92" s="195"/>
      <c r="AK92" s="195"/>
      <c r="AL92" s="195"/>
      <c r="AM92" s="195"/>
      <c r="AN92" s="196" t="s">
        <v>62</v>
      </c>
      <c r="AO92" s="195"/>
      <c r="AP92" s="198"/>
      <c r="AQ92" s="57" t="s">
        <v>63</v>
      </c>
      <c r="AR92" s="31"/>
      <c r="AS92" s="58" t="s">
        <v>64</v>
      </c>
      <c r="AT92" s="59" t="s">
        <v>65</v>
      </c>
      <c r="AU92" s="59" t="s">
        <v>66</v>
      </c>
      <c r="AV92" s="59" t="s">
        <v>67</v>
      </c>
      <c r="AW92" s="59" t="s">
        <v>68</v>
      </c>
      <c r="AX92" s="59" t="s">
        <v>69</v>
      </c>
      <c r="AY92" s="59" t="s">
        <v>70</v>
      </c>
      <c r="AZ92" s="59" t="s">
        <v>71</v>
      </c>
      <c r="BA92" s="59" t="s">
        <v>72</v>
      </c>
      <c r="BB92" s="59" t="s">
        <v>73</v>
      </c>
      <c r="BC92" s="59" t="s">
        <v>74</v>
      </c>
      <c r="BD92" s="60" t="s">
        <v>75</v>
      </c>
    </row>
    <row r="93" spans="1:91" s="1" customFormat="1" ht="10.8" customHeight="1" x14ac:dyDescent="0.2">
      <c r="B93" s="31"/>
      <c r="AR93" s="31"/>
      <c r="AS93" s="61"/>
      <c r="AT93" s="52"/>
      <c r="AU93" s="52"/>
      <c r="AV93" s="52"/>
      <c r="AW93" s="52"/>
      <c r="AX93" s="52"/>
      <c r="AY93" s="52"/>
      <c r="AZ93" s="52"/>
      <c r="BA93" s="52"/>
      <c r="BB93" s="52"/>
      <c r="BC93" s="52"/>
      <c r="BD93" s="53"/>
    </row>
    <row r="94" spans="1:91" s="5" customFormat="1" ht="32.4" customHeight="1" x14ac:dyDescent="0.2">
      <c r="B94" s="62"/>
      <c r="C94" s="63" t="s">
        <v>76</v>
      </c>
      <c r="D94" s="64"/>
      <c r="E94" s="64"/>
      <c r="F94" s="64"/>
      <c r="G94" s="64"/>
      <c r="H94" s="64"/>
      <c r="I94" s="64"/>
      <c r="J94" s="64"/>
      <c r="K94" s="64"/>
      <c r="L94" s="64"/>
      <c r="M94" s="64"/>
      <c r="N94" s="64"/>
      <c r="O94" s="64"/>
      <c r="P94" s="64"/>
      <c r="Q94" s="64"/>
      <c r="R94" s="64"/>
      <c r="S94" s="64"/>
      <c r="T94" s="64"/>
      <c r="U94" s="64"/>
      <c r="V94" s="64"/>
      <c r="W94" s="64"/>
      <c r="X94" s="64"/>
      <c r="Y94" s="64"/>
      <c r="Z94" s="64"/>
      <c r="AA94" s="64"/>
      <c r="AB94" s="64"/>
      <c r="AC94" s="64"/>
      <c r="AD94" s="64"/>
      <c r="AE94" s="64"/>
      <c r="AF94" s="64"/>
      <c r="AG94" s="199">
        <f>ROUND(SUM(AG95:AG97),2)</f>
        <v>0</v>
      </c>
      <c r="AH94" s="199"/>
      <c r="AI94" s="199"/>
      <c r="AJ94" s="199"/>
      <c r="AK94" s="199"/>
      <c r="AL94" s="199"/>
      <c r="AM94" s="199"/>
      <c r="AN94" s="200">
        <f>SUM(AG94,AT94)</f>
        <v>0</v>
      </c>
      <c r="AO94" s="200"/>
      <c r="AP94" s="200"/>
      <c r="AQ94" s="66" t="s">
        <v>1</v>
      </c>
      <c r="AR94" s="62"/>
      <c r="AS94" s="67">
        <f>ROUND(SUM(AS95:AS97),2)</f>
        <v>0</v>
      </c>
      <c r="AT94" s="68">
        <f>ROUND(SUM(AV94:AW94),2)</f>
        <v>0</v>
      </c>
      <c r="AU94" s="69">
        <f>ROUND(SUM(AU95:AU97),5)</f>
        <v>0</v>
      </c>
      <c r="AV94" s="68">
        <f>ROUND(AZ94*L29,2)</f>
        <v>0</v>
      </c>
      <c r="AW94" s="68">
        <f>ROUND(BA94*L30,2)</f>
        <v>0</v>
      </c>
      <c r="AX94" s="68">
        <f>ROUND(BB94*L29,2)</f>
        <v>0</v>
      </c>
      <c r="AY94" s="68">
        <f>ROUND(BC94*L30,2)</f>
        <v>0</v>
      </c>
      <c r="AZ94" s="68">
        <f>ROUND(SUM(AZ95:AZ97),2)</f>
        <v>0</v>
      </c>
      <c r="BA94" s="68">
        <f>ROUND(SUM(BA95:BA97),2)</f>
        <v>0</v>
      </c>
      <c r="BB94" s="68">
        <f>ROUND(SUM(BB95:BB97),2)</f>
        <v>0</v>
      </c>
      <c r="BC94" s="68">
        <f>ROUND(SUM(BC95:BC97),2)</f>
        <v>0</v>
      </c>
      <c r="BD94" s="70">
        <f>ROUND(SUM(BD95:BD97),2)</f>
        <v>0</v>
      </c>
      <c r="BS94" s="71" t="s">
        <v>77</v>
      </c>
      <c r="BT94" s="71" t="s">
        <v>78</v>
      </c>
      <c r="BU94" s="72" t="s">
        <v>79</v>
      </c>
      <c r="BV94" s="71" t="s">
        <v>80</v>
      </c>
      <c r="BW94" s="71" t="s">
        <v>5</v>
      </c>
      <c r="BX94" s="71" t="s">
        <v>81</v>
      </c>
      <c r="CL94" s="71" t="s">
        <v>1</v>
      </c>
    </row>
    <row r="95" spans="1:91" s="6" customFormat="1" ht="16.5" customHeight="1" x14ac:dyDescent="0.2">
      <c r="A95" s="73" t="s">
        <v>82</v>
      </c>
      <c r="B95" s="74"/>
      <c r="C95" s="75"/>
      <c r="D95" s="193" t="s">
        <v>83</v>
      </c>
      <c r="E95" s="193"/>
      <c r="F95" s="193"/>
      <c r="G95" s="193"/>
      <c r="H95" s="193"/>
      <c r="I95" s="76"/>
      <c r="J95" s="193" t="s">
        <v>84</v>
      </c>
      <c r="K95" s="193"/>
      <c r="L95" s="193"/>
      <c r="M95" s="193"/>
      <c r="N95" s="193"/>
      <c r="O95" s="193"/>
      <c r="P95" s="193"/>
      <c r="Q95" s="193"/>
      <c r="R95" s="193"/>
      <c r="S95" s="193"/>
      <c r="T95" s="193"/>
      <c r="U95" s="193"/>
      <c r="V95" s="193"/>
      <c r="W95" s="193"/>
      <c r="X95" s="193"/>
      <c r="Y95" s="193"/>
      <c r="Z95" s="193"/>
      <c r="AA95" s="193"/>
      <c r="AB95" s="193"/>
      <c r="AC95" s="193"/>
      <c r="AD95" s="193"/>
      <c r="AE95" s="193"/>
      <c r="AF95" s="193"/>
      <c r="AG95" s="191">
        <f>'SO 01 - Nádrž'!J30</f>
        <v>0</v>
      </c>
      <c r="AH95" s="192"/>
      <c r="AI95" s="192"/>
      <c r="AJ95" s="192"/>
      <c r="AK95" s="192"/>
      <c r="AL95" s="192"/>
      <c r="AM95" s="192"/>
      <c r="AN95" s="191">
        <f>SUM(AG95,AT95)</f>
        <v>0</v>
      </c>
      <c r="AO95" s="192"/>
      <c r="AP95" s="192"/>
      <c r="AQ95" s="77" t="s">
        <v>85</v>
      </c>
      <c r="AR95" s="74"/>
      <c r="AS95" s="78">
        <v>0</v>
      </c>
      <c r="AT95" s="79">
        <f>ROUND(SUM(AV95:AW95),2)</f>
        <v>0</v>
      </c>
      <c r="AU95" s="80">
        <f>'SO 01 - Nádrž'!P123</f>
        <v>0</v>
      </c>
      <c r="AV95" s="79">
        <f>'SO 01 - Nádrž'!J33</f>
        <v>0</v>
      </c>
      <c r="AW95" s="79">
        <f>'SO 01 - Nádrž'!J34</f>
        <v>0</v>
      </c>
      <c r="AX95" s="79">
        <f>'SO 01 - Nádrž'!J35</f>
        <v>0</v>
      </c>
      <c r="AY95" s="79">
        <f>'SO 01 - Nádrž'!J36</f>
        <v>0</v>
      </c>
      <c r="AZ95" s="79">
        <f>'SO 01 - Nádrž'!F33</f>
        <v>0</v>
      </c>
      <c r="BA95" s="79">
        <f>'SO 01 - Nádrž'!F34</f>
        <v>0</v>
      </c>
      <c r="BB95" s="79">
        <f>'SO 01 - Nádrž'!F35</f>
        <v>0</v>
      </c>
      <c r="BC95" s="79">
        <f>'SO 01 - Nádrž'!F36</f>
        <v>0</v>
      </c>
      <c r="BD95" s="81">
        <f>'SO 01 - Nádrž'!F37</f>
        <v>0</v>
      </c>
      <c r="BT95" s="82" t="s">
        <v>86</v>
      </c>
      <c r="BV95" s="82" t="s">
        <v>80</v>
      </c>
      <c r="BW95" s="82" t="s">
        <v>87</v>
      </c>
      <c r="BX95" s="82" t="s">
        <v>5</v>
      </c>
      <c r="CL95" s="82" t="s">
        <v>1</v>
      </c>
      <c r="CM95" s="82" t="s">
        <v>88</v>
      </c>
    </row>
    <row r="96" spans="1:91" s="6" customFormat="1" ht="16.5" customHeight="1" x14ac:dyDescent="0.2">
      <c r="A96" s="73" t="s">
        <v>82</v>
      </c>
      <c r="B96" s="74"/>
      <c r="C96" s="75"/>
      <c r="D96" s="193" t="s">
        <v>89</v>
      </c>
      <c r="E96" s="193"/>
      <c r="F96" s="193"/>
      <c r="G96" s="193"/>
      <c r="H96" s="193"/>
      <c r="I96" s="76"/>
      <c r="J96" s="193" t="s">
        <v>90</v>
      </c>
      <c r="K96" s="193"/>
      <c r="L96" s="193"/>
      <c r="M96" s="193"/>
      <c r="N96" s="193"/>
      <c r="O96" s="193"/>
      <c r="P96" s="193"/>
      <c r="Q96" s="193"/>
      <c r="R96" s="193"/>
      <c r="S96" s="193"/>
      <c r="T96" s="193"/>
      <c r="U96" s="193"/>
      <c r="V96" s="193"/>
      <c r="W96" s="193"/>
      <c r="X96" s="193"/>
      <c r="Y96" s="193"/>
      <c r="Z96" s="193"/>
      <c r="AA96" s="193"/>
      <c r="AB96" s="193"/>
      <c r="AC96" s="193"/>
      <c r="AD96" s="193"/>
      <c r="AE96" s="193"/>
      <c r="AF96" s="193"/>
      <c r="AG96" s="191">
        <f>'SO 02 - Vegetační úpravy'!J30</f>
        <v>0</v>
      </c>
      <c r="AH96" s="192"/>
      <c r="AI96" s="192"/>
      <c r="AJ96" s="192"/>
      <c r="AK96" s="192"/>
      <c r="AL96" s="192"/>
      <c r="AM96" s="192"/>
      <c r="AN96" s="191">
        <f>SUM(AG96,AT96)</f>
        <v>0</v>
      </c>
      <c r="AO96" s="192"/>
      <c r="AP96" s="192"/>
      <c r="AQ96" s="77" t="s">
        <v>85</v>
      </c>
      <c r="AR96" s="74"/>
      <c r="AS96" s="78">
        <v>0</v>
      </c>
      <c r="AT96" s="79">
        <f>ROUND(SUM(AV96:AW96),2)</f>
        <v>0</v>
      </c>
      <c r="AU96" s="80">
        <f>'SO 02 - Vegetační úpravy'!P120</f>
        <v>0</v>
      </c>
      <c r="AV96" s="79">
        <f>'SO 02 - Vegetační úpravy'!J33</f>
        <v>0</v>
      </c>
      <c r="AW96" s="79">
        <f>'SO 02 - Vegetační úpravy'!J34</f>
        <v>0</v>
      </c>
      <c r="AX96" s="79">
        <f>'SO 02 - Vegetační úpravy'!J35</f>
        <v>0</v>
      </c>
      <c r="AY96" s="79">
        <f>'SO 02 - Vegetační úpravy'!J36</f>
        <v>0</v>
      </c>
      <c r="AZ96" s="79">
        <f>'SO 02 - Vegetační úpravy'!F33</f>
        <v>0</v>
      </c>
      <c r="BA96" s="79">
        <f>'SO 02 - Vegetační úpravy'!F34</f>
        <v>0</v>
      </c>
      <c r="BB96" s="79">
        <f>'SO 02 - Vegetační úpravy'!F35</f>
        <v>0</v>
      </c>
      <c r="BC96" s="79">
        <f>'SO 02 - Vegetační úpravy'!F36</f>
        <v>0</v>
      </c>
      <c r="BD96" s="81">
        <f>'SO 02 - Vegetační úpravy'!F37</f>
        <v>0</v>
      </c>
      <c r="BT96" s="82" t="s">
        <v>86</v>
      </c>
      <c r="BV96" s="82" t="s">
        <v>80</v>
      </c>
      <c r="BW96" s="82" t="s">
        <v>91</v>
      </c>
      <c r="BX96" s="82" t="s">
        <v>5</v>
      </c>
      <c r="CL96" s="82" t="s">
        <v>1</v>
      </c>
      <c r="CM96" s="82" t="s">
        <v>88</v>
      </c>
    </row>
    <row r="97" spans="1:91" s="6" customFormat="1" ht="16.5" customHeight="1" x14ac:dyDescent="0.2">
      <c r="A97" s="73" t="s">
        <v>82</v>
      </c>
      <c r="B97" s="74"/>
      <c r="C97" s="75"/>
      <c r="D97" s="193" t="s">
        <v>92</v>
      </c>
      <c r="E97" s="193"/>
      <c r="F97" s="193"/>
      <c r="G97" s="193"/>
      <c r="H97" s="193"/>
      <c r="I97" s="76"/>
      <c r="J97" s="193" t="s">
        <v>93</v>
      </c>
      <c r="K97" s="193"/>
      <c r="L97" s="193"/>
      <c r="M97" s="193"/>
      <c r="N97" s="193"/>
      <c r="O97" s="193"/>
      <c r="P97" s="193"/>
      <c r="Q97" s="193"/>
      <c r="R97" s="193"/>
      <c r="S97" s="193"/>
      <c r="T97" s="193"/>
      <c r="U97" s="193"/>
      <c r="V97" s="193"/>
      <c r="W97" s="193"/>
      <c r="X97" s="193"/>
      <c r="Y97" s="193"/>
      <c r="Z97" s="193"/>
      <c r="AA97" s="193"/>
      <c r="AB97" s="193"/>
      <c r="AC97" s="193"/>
      <c r="AD97" s="193"/>
      <c r="AE97" s="193"/>
      <c r="AF97" s="193"/>
      <c r="AG97" s="191">
        <f>'SO 03 - Vedlejší rozpočto...'!J30</f>
        <v>0</v>
      </c>
      <c r="AH97" s="192"/>
      <c r="AI97" s="192"/>
      <c r="AJ97" s="192"/>
      <c r="AK97" s="192"/>
      <c r="AL97" s="192"/>
      <c r="AM97" s="192"/>
      <c r="AN97" s="191">
        <f>SUM(AG97,AT97)</f>
        <v>0</v>
      </c>
      <c r="AO97" s="192"/>
      <c r="AP97" s="192"/>
      <c r="AQ97" s="77" t="s">
        <v>85</v>
      </c>
      <c r="AR97" s="74"/>
      <c r="AS97" s="83">
        <v>0</v>
      </c>
      <c r="AT97" s="84">
        <f>ROUND(SUM(AV97:AW97),2)</f>
        <v>0</v>
      </c>
      <c r="AU97" s="85">
        <f>'SO 03 - Vedlejší rozpočto...'!P117</f>
        <v>0</v>
      </c>
      <c r="AV97" s="84">
        <f>'SO 03 - Vedlejší rozpočto...'!J33</f>
        <v>0</v>
      </c>
      <c r="AW97" s="84">
        <f>'SO 03 - Vedlejší rozpočto...'!J34</f>
        <v>0</v>
      </c>
      <c r="AX97" s="84">
        <f>'SO 03 - Vedlejší rozpočto...'!J35</f>
        <v>0</v>
      </c>
      <c r="AY97" s="84">
        <f>'SO 03 - Vedlejší rozpočto...'!J36</f>
        <v>0</v>
      </c>
      <c r="AZ97" s="84">
        <f>'SO 03 - Vedlejší rozpočto...'!F33</f>
        <v>0</v>
      </c>
      <c r="BA97" s="84">
        <f>'SO 03 - Vedlejší rozpočto...'!F34</f>
        <v>0</v>
      </c>
      <c r="BB97" s="84">
        <f>'SO 03 - Vedlejší rozpočto...'!F35</f>
        <v>0</v>
      </c>
      <c r="BC97" s="84">
        <f>'SO 03 - Vedlejší rozpočto...'!F36</f>
        <v>0</v>
      </c>
      <c r="BD97" s="86">
        <f>'SO 03 - Vedlejší rozpočto...'!F37</f>
        <v>0</v>
      </c>
      <c r="BT97" s="82" t="s">
        <v>86</v>
      </c>
      <c r="BV97" s="82" t="s">
        <v>80</v>
      </c>
      <c r="BW97" s="82" t="s">
        <v>94</v>
      </c>
      <c r="BX97" s="82" t="s">
        <v>5</v>
      </c>
      <c r="CL97" s="82" t="s">
        <v>1</v>
      </c>
      <c r="CM97" s="82" t="s">
        <v>88</v>
      </c>
    </row>
    <row r="98" spans="1:91" s="1" customFormat="1" ht="30" customHeight="1" x14ac:dyDescent="0.2">
      <c r="B98" s="31"/>
      <c r="AR98" s="31"/>
    </row>
    <row r="99" spans="1:91" s="1" customFormat="1" ht="6.9" customHeight="1" x14ac:dyDescent="0.2">
      <c r="B99" s="43"/>
      <c r="C99" s="44"/>
      <c r="D99" s="44"/>
      <c r="E99" s="44"/>
      <c r="F99" s="44"/>
      <c r="G99" s="44"/>
      <c r="H99" s="44"/>
      <c r="I99" s="44"/>
      <c r="J99" s="44"/>
      <c r="K99" s="44"/>
      <c r="L99" s="44"/>
      <c r="M99" s="44"/>
      <c r="N99" s="44"/>
      <c r="O99" s="44"/>
      <c r="P99" s="44"/>
      <c r="Q99" s="44"/>
      <c r="R99" s="44"/>
      <c r="S99" s="44"/>
      <c r="T99" s="44"/>
      <c r="U99" s="44"/>
      <c r="V99" s="44"/>
      <c r="W99" s="44"/>
      <c r="X99" s="44"/>
      <c r="Y99" s="44"/>
      <c r="Z99" s="44"/>
      <c r="AA99" s="44"/>
      <c r="AB99" s="44"/>
      <c r="AC99" s="44"/>
      <c r="AD99" s="44"/>
      <c r="AE99" s="44"/>
      <c r="AF99" s="44"/>
      <c r="AG99" s="44"/>
      <c r="AH99" s="44"/>
      <c r="AI99" s="44"/>
      <c r="AJ99" s="44"/>
      <c r="AK99" s="44"/>
      <c r="AL99" s="44"/>
      <c r="AM99" s="44"/>
      <c r="AN99" s="44"/>
      <c r="AO99" s="44"/>
      <c r="AP99" s="44"/>
      <c r="AQ99" s="44"/>
      <c r="AR99" s="31"/>
    </row>
  </sheetData>
  <sheetProtection algorithmName="SHA-512" hashValue="yYQ/1rBMp7VeFV4V2GF4hfumwbVGtTZHQHWsjWEK1BxqwrH5RLlWFro1pZRQujxr+QDWnD5CUk05x8J1aeNsUg==" saltValue="YOJw/7vpc68tgWNRJUudaGhvGL82Ds06S8Cdr8AhmxzaMYwIOP52QJt5J0p41Q3AFSYQXDaIGL52+0csnMfing==" spinCount="100000" sheet="1" objects="1" scenarios="1" formatColumns="0" formatRows="0"/>
  <mergeCells count="50">
    <mergeCell ref="W30:AE30"/>
    <mergeCell ref="AK30:AO30"/>
    <mergeCell ref="L30:P30"/>
    <mergeCell ref="W31:AE31"/>
    <mergeCell ref="L31:P31"/>
    <mergeCell ref="W32:AE32"/>
    <mergeCell ref="AK32:AO32"/>
    <mergeCell ref="L32:P32"/>
    <mergeCell ref="BE5:BE34"/>
    <mergeCell ref="K5:AO5"/>
    <mergeCell ref="K6:AO6"/>
    <mergeCell ref="E14:AJ14"/>
    <mergeCell ref="E23:AN23"/>
    <mergeCell ref="AK26:AO26"/>
    <mergeCell ref="L28:P28"/>
    <mergeCell ref="W28:AE28"/>
    <mergeCell ref="AK28:AO28"/>
    <mergeCell ref="W29:AE29"/>
    <mergeCell ref="AK29:AO29"/>
    <mergeCell ref="L29:P29"/>
    <mergeCell ref="AN97:AP97"/>
    <mergeCell ref="AG97:AM97"/>
    <mergeCell ref="D97:H97"/>
    <mergeCell ref="J97:AF97"/>
    <mergeCell ref="C92:G92"/>
    <mergeCell ref="I92:AF92"/>
    <mergeCell ref="AG92:AM92"/>
    <mergeCell ref="AN92:AP92"/>
    <mergeCell ref="AN95:AP95"/>
    <mergeCell ref="AG95:AM95"/>
    <mergeCell ref="D95:H95"/>
    <mergeCell ref="J95:AF95"/>
    <mergeCell ref="AG94:AM94"/>
    <mergeCell ref="AN94:AP94"/>
    <mergeCell ref="AR2:BE2"/>
    <mergeCell ref="AN96:AP96"/>
    <mergeCell ref="AG96:AM96"/>
    <mergeCell ref="D96:H96"/>
    <mergeCell ref="J96:AF96"/>
    <mergeCell ref="L85:AO85"/>
    <mergeCell ref="AM87:AN87"/>
    <mergeCell ref="AM89:AP89"/>
    <mergeCell ref="AS89:AT91"/>
    <mergeCell ref="AM90:AP90"/>
    <mergeCell ref="W33:AE33"/>
    <mergeCell ref="AK33:AO33"/>
    <mergeCell ref="L33:P33"/>
    <mergeCell ref="X35:AB35"/>
    <mergeCell ref="AK35:AO35"/>
    <mergeCell ref="AK31:AO31"/>
  </mergeCells>
  <hyperlinks>
    <hyperlink ref="A95" location="'SO 01 - Nádrž'!C2" display="/" xr:uid="{00000000-0004-0000-0000-000000000000}"/>
    <hyperlink ref="A96" location="'SO 02 - Vegetační úpravy'!C2" display="/" xr:uid="{00000000-0004-0000-0000-000001000000}"/>
    <hyperlink ref="A97" location="'SO 03 - Vedlejší rozpočto...'!C2" display="/" xr:uid="{00000000-0004-0000-0000-000002000000}"/>
  </hyperlinks>
  <pageMargins left="0.39374999999999999" right="0.39374999999999999" top="0.39374999999999999" bottom="0.39374999999999999" header="0" footer="0"/>
  <pageSetup paperSize="9" fitToHeight="100" orientation="portrait" blackAndWhite="1"/>
  <headerFooter>
    <oddFooter>&amp;CStrana &amp;P z &amp;N</oddFooter>
  </headerFooter>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2:BM515"/>
  <sheetViews>
    <sheetView showGridLines="0" workbookViewId="0"/>
  </sheetViews>
  <sheetFormatPr defaultRowHeight="10.199999999999999" x14ac:dyDescent="0.2"/>
  <cols>
    <col min="1" max="1" width="8.28515625" customWidth="1"/>
    <col min="2" max="2" width="1.140625" customWidth="1"/>
    <col min="3" max="3" width="4.140625" customWidth="1"/>
    <col min="4" max="4" width="4.28515625" customWidth="1"/>
    <col min="5" max="5" width="17.140625" customWidth="1"/>
    <col min="6" max="6" width="50.85546875" customWidth="1"/>
    <col min="7" max="7" width="7.42578125" customWidth="1"/>
    <col min="8" max="8" width="14" customWidth="1"/>
    <col min="9" max="9" width="15.85546875" customWidth="1"/>
    <col min="10" max="10" width="22.28515625" customWidth="1"/>
    <col min="11" max="11" width="22.28515625" hidden="1" customWidth="1"/>
    <col min="12" max="12" width="9.28515625" customWidth="1"/>
    <col min="13" max="13" width="10.85546875" hidden="1" customWidth="1"/>
    <col min="14" max="14" width="9.28515625" hidden="1"/>
    <col min="15" max="20" width="14.140625" hidden="1" customWidth="1"/>
    <col min="21" max="21" width="16.28515625" hidden="1" customWidth="1"/>
    <col min="22" max="22" width="12.28515625" customWidth="1"/>
    <col min="23" max="23" width="16.28515625" customWidth="1"/>
    <col min="24" max="24" width="12.28515625" customWidth="1"/>
    <col min="25" max="25" width="15" customWidth="1"/>
    <col min="26" max="26" width="11" customWidth="1"/>
    <col min="27" max="27" width="15" customWidth="1"/>
    <col min="28" max="28" width="16.28515625" customWidth="1"/>
    <col min="29" max="29" width="11" customWidth="1"/>
    <col min="30" max="30" width="15" customWidth="1"/>
    <col min="31" max="31" width="16.28515625" customWidth="1"/>
    <col min="44" max="65" width="9.28515625" hidden="1"/>
  </cols>
  <sheetData>
    <row r="2" spans="2:46" ht="36.9" customHeight="1" x14ac:dyDescent="0.2">
      <c r="L2" s="190"/>
      <c r="M2" s="190"/>
      <c r="N2" s="190"/>
      <c r="O2" s="190"/>
      <c r="P2" s="190"/>
      <c r="Q2" s="190"/>
      <c r="R2" s="190"/>
      <c r="S2" s="190"/>
      <c r="T2" s="190"/>
      <c r="U2" s="190"/>
      <c r="V2" s="190"/>
      <c r="AT2" s="16" t="s">
        <v>87</v>
      </c>
    </row>
    <row r="3" spans="2:46" ht="6.9" customHeight="1" x14ac:dyDescent="0.2">
      <c r="B3" s="17"/>
      <c r="C3" s="18"/>
      <c r="D3" s="18"/>
      <c r="E3" s="18"/>
      <c r="F3" s="18"/>
      <c r="G3" s="18"/>
      <c r="H3" s="18"/>
      <c r="I3" s="18"/>
      <c r="J3" s="18"/>
      <c r="K3" s="18"/>
      <c r="L3" s="19"/>
      <c r="AT3" s="16" t="s">
        <v>88</v>
      </c>
    </row>
    <row r="4" spans="2:46" ht="24.9" customHeight="1" x14ac:dyDescent="0.2">
      <c r="B4" s="19"/>
      <c r="D4" s="20" t="s">
        <v>95</v>
      </c>
      <c r="L4" s="19"/>
      <c r="M4" s="87" t="s">
        <v>10</v>
      </c>
      <c r="AT4" s="16" t="s">
        <v>4</v>
      </c>
    </row>
    <row r="5" spans="2:46" ht="6.9" customHeight="1" x14ac:dyDescent="0.2">
      <c r="B5" s="19"/>
      <c r="L5" s="19"/>
    </row>
    <row r="6" spans="2:46" ht="12" customHeight="1" x14ac:dyDescent="0.2">
      <c r="B6" s="19"/>
      <c r="D6" s="26" t="s">
        <v>16</v>
      </c>
      <c r="L6" s="19"/>
    </row>
    <row r="7" spans="2:46" ht="16.5" customHeight="1" x14ac:dyDescent="0.2">
      <c r="B7" s="19"/>
      <c r="E7" s="229" t="str">
        <f>'Rekapitulace stavby'!K6</f>
        <v>Vysoká nad Labem, retenční nádrž</v>
      </c>
      <c r="F7" s="230"/>
      <c r="G7" s="230"/>
      <c r="H7" s="230"/>
      <c r="L7" s="19"/>
    </row>
    <row r="8" spans="2:46" s="1" customFormat="1" ht="12" customHeight="1" x14ac:dyDescent="0.2">
      <c r="B8" s="31"/>
      <c r="D8" s="26" t="s">
        <v>96</v>
      </c>
      <c r="L8" s="31"/>
    </row>
    <row r="9" spans="2:46" s="1" customFormat="1" ht="16.5" customHeight="1" x14ac:dyDescent="0.2">
      <c r="B9" s="31"/>
      <c r="E9" s="201" t="s">
        <v>97</v>
      </c>
      <c r="F9" s="228"/>
      <c r="G9" s="228"/>
      <c r="H9" s="228"/>
      <c r="L9" s="31"/>
    </row>
    <row r="10" spans="2:46" s="1" customFormat="1" x14ac:dyDescent="0.2">
      <c r="B10" s="31"/>
      <c r="L10" s="31"/>
    </row>
    <row r="11" spans="2:46" s="1" customFormat="1" ht="12" customHeight="1" x14ac:dyDescent="0.2">
      <c r="B11" s="31"/>
      <c r="D11" s="26" t="s">
        <v>18</v>
      </c>
      <c r="F11" s="24" t="s">
        <v>1</v>
      </c>
      <c r="I11" s="26" t="s">
        <v>19</v>
      </c>
      <c r="J11" s="24" t="s">
        <v>1</v>
      </c>
      <c r="L11" s="31"/>
    </row>
    <row r="12" spans="2:46" s="1" customFormat="1" ht="12" customHeight="1" x14ac:dyDescent="0.2">
      <c r="B12" s="31"/>
      <c r="D12" s="26" t="s">
        <v>20</v>
      </c>
      <c r="F12" s="24" t="s">
        <v>21</v>
      </c>
      <c r="I12" s="26" t="s">
        <v>22</v>
      </c>
      <c r="J12" s="51" t="str">
        <f>'Rekapitulace stavby'!AN8</f>
        <v>7. 8. 2022</v>
      </c>
      <c r="L12" s="31"/>
    </row>
    <row r="13" spans="2:46" s="1" customFormat="1" ht="10.8" customHeight="1" x14ac:dyDescent="0.2">
      <c r="B13" s="31"/>
      <c r="L13" s="31"/>
    </row>
    <row r="14" spans="2:46" s="1" customFormat="1" ht="12" customHeight="1" x14ac:dyDescent="0.2">
      <c r="B14" s="31"/>
      <c r="D14" s="26" t="s">
        <v>24</v>
      </c>
      <c r="I14" s="26" t="s">
        <v>25</v>
      </c>
      <c r="J14" s="24" t="s">
        <v>26</v>
      </c>
      <c r="L14" s="31"/>
    </row>
    <row r="15" spans="2:46" s="1" customFormat="1" ht="18" customHeight="1" x14ac:dyDescent="0.2">
      <c r="B15" s="31"/>
      <c r="E15" s="24" t="s">
        <v>27</v>
      </c>
      <c r="I15" s="26" t="s">
        <v>28</v>
      </c>
      <c r="J15" s="24" t="s">
        <v>1</v>
      </c>
      <c r="L15" s="31"/>
    </row>
    <row r="16" spans="2:46" s="1" customFormat="1" ht="6.9" customHeight="1" x14ac:dyDescent="0.2">
      <c r="B16" s="31"/>
      <c r="L16" s="31"/>
    </row>
    <row r="17" spans="2:12" s="1" customFormat="1" ht="12" customHeight="1" x14ac:dyDescent="0.2">
      <c r="B17" s="31"/>
      <c r="D17" s="26" t="s">
        <v>29</v>
      </c>
      <c r="I17" s="26" t="s">
        <v>25</v>
      </c>
      <c r="J17" s="27" t="str">
        <f>'Rekapitulace stavby'!AN13</f>
        <v>Vyplň údaj</v>
      </c>
      <c r="L17" s="31"/>
    </row>
    <row r="18" spans="2:12" s="1" customFormat="1" ht="18" customHeight="1" x14ac:dyDescent="0.2">
      <c r="B18" s="31"/>
      <c r="E18" s="231" t="str">
        <f>'Rekapitulace stavby'!E14</f>
        <v>Vyplň údaj</v>
      </c>
      <c r="F18" s="220"/>
      <c r="G18" s="220"/>
      <c r="H18" s="220"/>
      <c r="I18" s="26" t="s">
        <v>28</v>
      </c>
      <c r="J18" s="27" t="str">
        <f>'Rekapitulace stavby'!AN14</f>
        <v>Vyplň údaj</v>
      </c>
      <c r="L18" s="31"/>
    </row>
    <row r="19" spans="2:12" s="1" customFormat="1" ht="6.9" customHeight="1" x14ac:dyDescent="0.2">
      <c r="B19" s="31"/>
      <c r="L19" s="31"/>
    </row>
    <row r="20" spans="2:12" s="1" customFormat="1" ht="12" customHeight="1" x14ac:dyDescent="0.2">
      <c r="B20" s="31"/>
      <c r="D20" s="26" t="s">
        <v>31</v>
      </c>
      <c r="I20" s="26" t="s">
        <v>25</v>
      </c>
      <c r="J20" s="24" t="s">
        <v>32</v>
      </c>
      <c r="L20" s="31"/>
    </row>
    <row r="21" spans="2:12" s="1" customFormat="1" ht="18" customHeight="1" x14ac:dyDescent="0.2">
      <c r="B21" s="31"/>
      <c r="E21" s="24" t="s">
        <v>33</v>
      </c>
      <c r="I21" s="26" t="s">
        <v>28</v>
      </c>
      <c r="J21" s="24" t="s">
        <v>34</v>
      </c>
      <c r="L21" s="31"/>
    </row>
    <row r="22" spans="2:12" s="1" customFormat="1" ht="6.9" customHeight="1" x14ac:dyDescent="0.2">
      <c r="B22" s="31"/>
      <c r="L22" s="31"/>
    </row>
    <row r="23" spans="2:12" s="1" customFormat="1" ht="12" customHeight="1" x14ac:dyDescent="0.2">
      <c r="B23" s="31"/>
      <c r="D23" s="26" t="s">
        <v>36</v>
      </c>
      <c r="I23" s="26" t="s">
        <v>25</v>
      </c>
      <c r="J23" s="24" t="s">
        <v>32</v>
      </c>
      <c r="L23" s="31"/>
    </row>
    <row r="24" spans="2:12" s="1" customFormat="1" ht="18" customHeight="1" x14ac:dyDescent="0.2">
      <c r="B24" s="31"/>
      <c r="E24" s="24" t="s">
        <v>33</v>
      </c>
      <c r="I24" s="26" t="s">
        <v>28</v>
      </c>
      <c r="J24" s="24" t="s">
        <v>34</v>
      </c>
      <c r="L24" s="31"/>
    </row>
    <row r="25" spans="2:12" s="1" customFormat="1" ht="6.9" customHeight="1" x14ac:dyDescent="0.2">
      <c r="B25" s="31"/>
      <c r="L25" s="31"/>
    </row>
    <row r="26" spans="2:12" s="1" customFormat="1" ht="12" customHeight="1" x14ac:dyDescent="0.2">
      <c r="B26" s="31"/>
      <c r="D26" s="26" t="s">
        <v>37</v>
      </c>
      <c r="L26" s="31"/>
    </row>
    <row r="27" spans="2:12" s="7" customFormat="1" ht="16.5" customHeight="1" x14ac:dyDescent="0.2">
      <c r="B27" s="88"/>
      <c r="E27" s="224" t="s">
        <v>1</v>
      </c>
      <c r="F27" s="224"/>
      <c r="G27" s="224"/>
      <c r="H27" s="224"/>
      <c r="L27" s="88"/>
    </row>
    <row r="28" spans="2:12" s="1" customFormat="1" ht="6.9" customHeight="1" x14ac:dyDescent="0.2">
      <c r="B28" s="31"/>
      <c r="L28" s="31"/>
    </row>
    <row r="29" spans="2:12" s="1" customFormat="1" ht="6.9" customHeight="1" x14ac:dyDescent="0.2">
      <c r="B29" s="31"/>
      <c r="D29" s="52"/>
      <c r="E29" s="52"/>
      <c r="F29" s="52"/>
      <c r="G29" s="52"/>
      <c r="H29" s="52"/>
      <c r="I29" s="52"/>
      <c r="J29" s="52"/>
      <c r="K29" s="52"/>
      <c r="L29" s="31"/>
    </row>
    <row r="30" spans="2:12" s="1" customFormat="1" ht="25.35" customHeight="1" x14ac:dyDescent="0.2">
      <c r="B30" s="31"/>
      <c r="D30" s="89" t="s">
        <v>38</v>
      </c>
      <c r="J30" s="65">
        <f>ROUND(J123, 2)</f>
        <v>0</v>
      </c>
      <c r="L30" s="31"/>
    </row>
    <row r="31" spans="2:12" s="1" customFormat="1" ht="6.9" customHeight="1" x14ac:dyDescent="0.2">
      <c r="B31" s="31"/>
      <c r="D31" s="52"/>
      <c r="E31" s="52"/>
      <c r="F31" s="52"/>
      <c r="G31" s="52"/>
      <c r="H31" s="52"/>
      <c r="I31" s="52"/>
      <c r="J31" s="52"/>
      <c r="K31" s="52"/>
      <c r="L31" s="31"/>
    </row>
    <row r="32" spans="2:12" s="1" customFormat="1" ht="14.4" customHeight="1" x14ac:dyDescent="0.2">
      <c r="B32" s="31"/>
      <c r="F32" s="34" t="s">
        <v>40</v>
      </c>
      <c r="I32" s="34" t="s">
        <v>39</v>
      </c>
      <c r="J32" s="34" t="s">
        <v>41</v>
      </c>
      <c r="L32" s="31"/>
    </row>
    <row r="33" spans="2:12" s="1" customFormat="1" ht="14.4" customHeight="1" x14ac:dyDescent="0.2">
      <c r="B33" s="31"/>
      <c r="D33" s="54" t="s">
        <v>42</v>
      </c>
      <c r="E33" s="26" t="s">
        <v>43</v>
      </c>
      <c r="F33" s="90">
        <f>ROUND((SUM(BE123:BE514)),  2)</f>
        <v>0</v>
      </c>
      <c r="I33" s="91">
        <v>0.21</v>
      </c>
      <c r="J33" s="90">
        <f>ROUND(((SUM(BE123:BE514))*I33),  2)</f>
        <v>0</v>
      </c>
      <c r="L33" s="31"/>
    </row>
    <row r="34" spans="2:12" s="1" customFormat="1" ht="14.4" customHeight="1" x14ac:dyDescent="0.2">
      <c r="B34" s="31"/>
      <c r="E34" s="26" t="s">
        <v>44</v>
      </c>
      <c r="F34" s="90">
        <f>ROUND((SUM(BF123:BF514)),  2)</f>
        <v>0</v>
      </c>
      <c r="I34" s="91">
        <v>0.15</v>
      </c>
      <c r="J34" s="90">
        <f>ROUND(((SUM(BF123:BF514))*I34),  2)</f>
        <v>0</v>
      </c>
      <c r="L34" s="31"/>
    </row>
    <row r="35" spans="2:12" s="1" customFormat="1" ht="14.4" hidden="1" customHeight="1" x14ac:dyDescent="0.2">
      <c r="B35" s="31"/>
      <c r="E35" s="26" t="s">
        <v>45</v>
      </c>
      <c r="F35" s="90">
        <f>ROUND((SUM(BG123:BG514)),  2)</f>
        <v>0</v>
      </c>
      <c r="I35" s="91">
        <v>0.21</v>
      </c>
      <c r="J35" s="90">
        <f>0</f>
        <v>0</v>
      </c>
      <c r="L35" s="31"/>
    </row>
    <row r="36" spans="2:12" s="1" customFormat="1" ht="14.4" hidden="1" customHeight="1" x14ac:dyDescent="0.2">
      <c r="B36" s="31"/>
      <c r="E36" s="26" t="s">
        <v>46</v>
      </c>
      <c r="F36" s="90">
        <f>ROUND((SUM(BH123:BH514)),  2)</f>
        <v>0</v>
      </c>
      <c r="I36" s="91">
        <v>0.15</v>
      </c>
      <c r="J36" s="90">
        <f>0</f>
        <v>0</v>
      </c>
      <c r="L36" s="31"/>
    </row>
    <row r="37" spans="2:12" s="1" customFormat="1" ht="14.4" hidden="1" customHeight="1" x14ac:dyDescent="0.2">
      <c r="B37" s="31"/>
      <c r="E37" s="26" t="s">
        <v>47</v>
      </c>
      <c r="F37" s="90">
        <f>ROUND((SUM(BI123:BI514)),  2)</f>
        <v>0</v>
      </c>
      <c r="I37" s="91">
        <v>0</v>
      </c>
      <c r="J37" s="90">
        <f>0</f>
        <v>0</v>
      </c>
      <c r="L37" s="31"/>
    </row>
    <row r="38" spans="2:12" s="1" customFormat="1" ht="6.9" customHeight="1" x14ac:dyDescent="0.2">
      <c r="B38" s="31"/>
      <c r="L38" s="31"/>
    </row>
    <row r="39" spans="2:12" s="1" customFormat="1" ht="25.35" customHeight="1" x14ac:dyDescent="0.2">
      <c r="B39" s="31"/>
      <c r="C39" s="92"/>
      <c r="D39" s="93" t="s">
        <v>48</v>
      </c>
      <c r="E39" s="56"/>
      <c r="F39" s="56"/>
      <c r="G39" s="94" t="s">
        <v>49</v>
      </c>
      <c r="H39" s="95" t="s">
        <v>50</v>
      </c>
      <c r="I39" s="56"/>
      <c r="J39" s="96">
        <f>SUM(J30:J37)</f>
        <v>0</v>
      </c>
      <c r="K39" s="97"/>
      <c r="L39" s="31"/>
    </row>
    <row r="40" spans="2:12" s="1" customFormat="1" ht="14.4" customHeight="1" x14ac:dyDescent="0.2">
      <c r="B40" s="31"/>
      <c r="L40" s="31"/>
    </row>
    <row r="41" spans="2:12" ht="14.4" customHeight="1" x14ac:dyDescent="0.2">
      <c r="B41" s="19"/>
      <c r="L41" s="19"/>
    </row>
    <row r="42" spans="2:12" ht="14.4" customHeight="1" x14ac:dyDescent="0.2">
      <c r="B42" s="19"/>
      <c r="L42" s="19"/>
    </row>
    <row r="43" spans="2:12" ht="14.4" customHeight="1" x14ac:dyDescent="0.2">
      <c r="B43" s="19"/>
      <c r="L43" s="19"/>
    </row>
    <row r="44" spans="2:12" ht="14.4" customHeight="1" x14ac:dyDescent="0.2">
      <c r="B44" s="19"/>
      <c r="L44" s="19"/>
    </row>
    <row r="45" spans="2:12" ht="14.4" customHeight="1" x14ac:dyDescent="0.2">
      <c r="B45" s="19"/>
      <c r="L45" s="19"/>
    </row>
    <row r="46" spans="2:12" ht="14.4" customHeight="1" x14ac:dyDescent="0.2">
      <c r="B46" s="19"/>
      <c r="L46" s="19"/>
    </row>
    <row r="47" spans="2:12" ht="14.4" customHeight="1" x14ac:dyDescent="0.2">
      <c r="B47" s="19"/>
      <c r="L47" s="19"/>
    </row>
    <row r="48" spans="2:12" ht="14.4" customHeight="1" x14ac:dyDescent="0.2">
      <c r="B48" s="19"/>
      <c r="L48" s="19"/>
    </row>
    <row r="49" spans="2:12" ht="14.4" customHeight="1" x14ac:dyDescent="0.2">
      <c r="B49" s="19"/>
      <c r="L49" s="19"/>
    </row>
    <row r="50" spans="2:12" s="1" customFormat="1" ht="14.4" customHeight="1" x14ac:dyDescent="0.2">
      <c r="B50" s="31"/>
      <c r="D50" s="40" t="s">
        <v>51</v>
      </c>
      <c r="E50" s="41"/>
      <c r="F50" s="41"/>
      <c r="G50" s="40" t="s">
        <v>52</v>
      </c>
      <c r="H50" s="41"/>
      <c r="I50" s="41"/>
      <c r="J50" s="41"/>
      <c r="K50" s="41"/>
      <c r="L50" s="31"/>
    </row>
    <row r="51" spans="2:12" x14ac:dyDescent="0.2">
      <c r="B51" s="19"/>
      <c r="L51" s="19"/>
    </row>
    <row r="52" spans="2:12" x14ac:dyDescent="0.2">
      <c r="B52" s="19"/>
      <c r="L52" s="19"/>
    </row>
    <row r="53" spans="2:12" x14ac:dyDescent="0.2">
      <c r="B53" s="19"/>
      <c r="L53" s="19"/>
    </row>
    <row r="54" spans="2:12" x14ac:dyDescent="0.2">
      <c r="B54" s="19"/>
      <c r="L54" s="19"/>
    </row>
    <row r="55" spans="2:12" x14ac:dyDescent="0.2">
      <c r="B55" s="19"/>
      <c r="L55" s="19"/>
    </row>
    <row r="56" spans="2:12" x14ac:dyDescent="0.2">
      <c r="B56" s="19"/>
      <c r="L56" s="19"/>
    </row>
    <row r="57" spans="2:12" x14ac:dyDescent="0.2">
      <c r="B57" s="19"/>
      <c r="L57" s="19"/>
    </row>
    <row r="58" spans="2:12" x14ac:dyDescent="0.2">
      <c r="B58" s="19"/>
      <c r="L58" s="19"/>
    </row>
    <row r="59" spans="2:12" x14ac:dyDescent="0.2">
      <c r="B59" s="19"/>
      <c r="L59" s="19"/>
    </row>
    <row r="60" spans="2:12" x14ac:dyDescent="0.2">
      <c r="B60" s="19"/>
      <c r="L60" s="19"/>
    </row>
    <row r="61" spans="2:12" s="1" customFormat="1" ht="13.2" x14ac:dyDescent="0.2">
      <c r="B61" s="31"/>
      <c r="D61" s="42" t="s">
        <v>53</v>
      </c>
      <c r="E61" s="33"/>
      <c r="F61" s="98" t="s">
        <v>54</v>
      </c>
      <c r="G61" s="42" t="s">
        <v>53</v>
      </c>
      <c r="H61" s="33"/>
      <c r="I61" s="33"/>
      <c r="J61" s="99" t="s">
        <v>54</v>
      </c>
      <c r="K61" s="33"/>
      <c r="L61" s="31"/>
    </row>
    <row r="62" spans="2:12" x14ac:dyDescent="0.2">
      <c r="B62" s="19"/>
      <c r="L62" s="19"/>
    </row>
    <row r="63" spans="2:12" x14ac:dyDescent="0.2">
      <c r="B63" s="19"/>
      <c r="L63" s="19"/>
    </row>
    <row r="64" spans="2:12" x14ac:dyDescent="0.2">
      <c r="B64" s="19"/>
      <c r="L64" s="19"/>
    </row>
    <row r="65" spans="2:12" s="1" customFormat="1" ht="13.2" x14ac:dyDescent="0.2">
      <c r="B65" s="31"/>
      <c r="D65" s="40" t="s">
        <v>55</v>
      </c>
      <c r="E65" s="41"/>
      <c r="F65" s="41"/>
      <c r="G65" s="40" t="s">
        <v>56</v>
      </c>
      <c r="H65" s="41"/>
      <c r="I65" s="41"/>
      <c r="J65" s="41"/>
      <c r="K65" s="41"/>
      <c r="L65" s="31"/>
    </row>
    <row r="66" spans="2:12" x14ac:dyDescent="0.2">
      <c r="B66" s="19"/>
      <c r="L66" s="19"/>
    </row>
    <row r="67" spans="2:12" x14ac:dyDescent="0.2">
      <c r="B67" s="19"/>
      <c r="L67" s="19"/>
    </row>
    <row r="68" spans="2:12" x14ac:dyDescent="0.2">
      <c r="B68" s="19"/>
      <c r="L68" s="19"/>
    </row>
    <row r="69" spans="2:12" x14ac:dyDescent="0.2">
      <c r="B69" s="19"/>
      <c r="L69" s="19"/>
    </row>
    <row r="70" spans="2:12" x14ac:dyDescent="0.2">
      <c r="B70" s="19"/>
      <c r="L70" s="19"/>
    </row>
    <row r="71" spans="2:12" x14ac:dyDescent="0.2">
      <c r="B71" s="19"/>
      <c r="L71" s="19"/>
    </row>
    <row r="72" spans="2:12" x14ac:dyDescent="0.2">
      <c r="B72" s="19"/>
      <c r="L72" s="19"/>
    </row>
    <row r="73" spans="2:12" x14ac:dyDescent="0.2">
      <c r="B73" s="19"/>
      <c r="L73" s="19"/>
    </row>
    <row r="74" spans="2:12" x14ac:dyDescent="0.2">
      <c r="B74" s="19"/>
      <c r="L74" s="19"/>
    </row>
    <row r="75" spans="2:12" x14ac:dyDescent="0.2">
      <c r="B75" s="19"/>
      <c r="L75" s="19"/>
    </row>
    <row r="76" spans="2:12" s="1" customFormat="1" ht="13.2" x14ac:dyDescent="0.2">
      <c r="B76" s="31"/>
      <c r="D76" s="42" t="s">
        <v>53</v>
      </c>
      <c r="E76" s="33"/>
      <c r="F76" s="98" t="s">
        <v>54</v>
      </c>
      <c r="G76" s="42" t="s">
        <v>53</v>
      </c>
      <c r="H76" s="33"/>
      <c r="I76" s="33"/>
      <c r="J76" s="99" t="s">
        <v>54</v>
      </c>
      <c r="K76" s="33"/>
      <c r="L76" s="31"/>
    </row>
    <row r="77" spans="2:12" s="1" customFormat="1" ht="14.4" customHeight="1" x14ac:dyDescent="0.2">
      <c r="B77" s="43"/>
      <c r="C77" s="44"/>
      <c r="D77" s="44"/>
      <c r="E77" s="44"/>
      <c r="F77" s="44"/>
      <c r="G77" s="44"/>
      <c r="H77" s="44"/>
      <c r="I77" s="44"/>
      <c r="J77" s="44"/>
      <c r="K77" s="44"/>
      <c r="L77" s="31"/>
    </row>
    <row r="81" spans="2:47" s="1" customFormat="1" ht="6.9" customHeight="1" x14ac:dyDescent="0.2">
      <c r="B81" s="45"/>
      <c r="C81" s="46"/>
      <c r="D81" s="46"/>
      <c r="E81" s="46"/>
      <c r="F81" s="46"/>
      <c r="G81" s="46"/>
      <c r="H81" s="46"/>
      <c r="I81" s="46"/>
      <c r="J81" s="46"/>
      <c r="K81" s="46"/>
      <c r="L81" s="31"/>
    </row>
    <row r="82" spans="2:47" s="1" customFormat="1" ht="24.9" customHeight="1" x14ac:dyDescent="0.2">
      <c r="B82" s="31"/>
      <c r="C82" s="20" t="s">
        <v>98</v>
      </c>
      <c r="L82" s="31"/>
    </row>
    <row r="83" spans="2:47" s="1" customFormat="1" ht="6.9" customHeight="1" x14ac:dyDescent="0.2">
      <c r="B83" s="31"/>
      <c r="L83" s="31"/>
    </row>
    <row r="84" spans="2:47" s="1" customFormat="1" ht="12" customHeight="1" x14ac:dyDescent="0.2">
      <c r="B84" s="31"/>
      <c r="C84" s="26" t="s">
        <v>16</v>
      </c>
      <c r="L84" s="31"/>
    </row>
    <row r="85" spans="2:47" s="1" customFormat="1" ht="16.5" customHeight="1" x14ac:dyDescent="0.2">
      <c r="B85" s="31"/>
      <c r="E85" s="229" t="str">
        <f>E7</f>
        <v>Vysoká nad Labem, retenční nádrž</v>
      </c>
      <c r="F85" s="230"/>
      <c r="G85" s="230"/>
      <c r="H85" s="230"/>
      <c r="L85" s="31"/>
    </row>
    <row r="86" spans="2:47" s="1" customFormat="1" ht="12" customHeight="1" x14ac:dyDescent="0.2">
      <c r="B86" s="31"/>
      <c r="C86" s="26" t="s">
        <v>96</v>
      </c>
      <c r="L86" s="31"/>
    </row>
    <row r="87" spans="2:47" s="1" customFormat="1" ht="16.5" customHeight="1" x14ac:dyDescent="0.2">
      <c r="B87" s="31"/>
      <c r="E87" s="201" t="str">
        <f>E9</f>
        <v>SO 01 - Nádrž</v>
      </c>
      <c r="F87" s="228"/>
      <c r="G87" s="228"/>
      <c r="H87" s="228"/>
      <c r="L87" s="31"/>
    </row>
    <row r="88" spans="2:47" s="1" customFormat="1" ht="6.9" customHeight="1" x14ac:dyDescent="0.2">
      <c r="B88" s="31"/>
      <c r="L88" s="31"/>
    </row>
    <row r="89" spans="2:47" s="1" customFormat="1" ht="12" customHeight="1" x14ac:dyDescent="0.2">
      <c r="B89" s="31"/>
      <c r="C89" s="26" t="s">
        <v>20</v>
      </c>
      <c r="F89" s="24" t="str">
        <f>F12</f>
        <v>Vysoká nad Labem</v>
      </c>
      <c r="I89" s="26" t="s">
        <v>22</v>
      </c>
      <c r="J89" s="51" t="str">
        <f>IF(J12="","",J12)</f>
        <v>7. 8. 2022</v>
      </c>
      <c r="L89" s="31"/>
    </row>
    <row r="90" spans="2:47" s="1" customFormat="1" ht="6.9" customHeight="1" x14ac:dyDescent="0.2">
      <c r="B90" s="31"/>
      <c r="L90" s="31"/>
    </row>
    <row r="91" spans="2:47" s="1" customFormat="1" ht="15.15" customHeight="1" x14ac:dyDescent="0.2">
      <c r="B91" s="31"/>
      <c r="C91" s="26" t="s">
        <v>24</v>
      </c>
      <c r="F91" s="24" t="str">
        <f>E15</f>
        <v>Obec Vysoká nad Labem</v>
      </c>
      <c r="I91" s="26" t="s">
        <v>31</v>
      </c>
      <c r="J91" s="29" t="str">
        <f>E21</f>
        <v xml:space="preserve">Envicons, s.r.o. </v>
      </c>
      <c r="L91" s="31"/>
    </row>
    <row r="92" spans="2:47" s="1" customFormat="1" ht="15.15" customHeight="1" x14ac:dyDescent="0.2">
      <c r="B92" s="31"/>
      <c r="C92" s="26" t="s">
        <v>29</v>
      </c>
      <c r="F92" s="24" t="str">
        <f>IF(E18="","",E18)</f>
        <v>Vyplň údaj</v>
      </c>
      <c r="I92" s="26" t="s">
        <v>36</v>
      </c>
      <c r="J92" s="29" t="str">
        <f>E24</f>
        <v xml:space="preserve">Envicons, s.r.o. </v>
      </c>
      <c r="L92" s="31"/>
    </row>
    <row r="93" spans="2:47" s="1" customFormat="1" ht="10.35" customHeight="1" x14ac:dyDescent="0.2">
      <c r="B93" s="31"/>
      <c r="L93" s="31"/>
    </row>
    <row r="94" spans="2:47" s="1" customFormat="1" ht="29.25" customHeight="1" x14ac:dyDescent="0.2">
      <c r="B94" s="31"/>
      <c r="C94" s="100" t="s">
        <v>99</v>
      </c>
      <c r="D94" s="92"/>
      <c r="E94" s="92"/>
      <c r="F94" s="92"/>
      <c r="G94" s="92"/>
      <c r="H94" s="92"/>
      <c r="I94" s="92"/>
      <c r="J94" s="101" t="s">
        <v>100</v>
      </c>
      <c r="K94" s="92"/>
      <c r="L94" s="31"/>
    </row>
    <row r="95" spans="2:47" s="1" customFormat="1" ht="10.35" customHeight="1" x14ac:dyDescent="0.2">
      <c r="B95" s="31"/>
      <c r="L95" s="31"/>
    </row>
    <row r="96" spans="2:47" s="1" customFormat="1" ht="22.8" customHeight="1" x14ac:dyDescent="0.2">
      <c r="B96" s="31"/>
      <c r="C96" s="102" t="s">
        <v>101</v>
      </c>
      <c r="J96" s="65">
        <f>J123</f>
        <v>0</v>
      </c>
      <c r="L96" s="31"/>
      <c r="AU96" s="16" t="s">
        <v>102</v>
      </c>
    </row>
    <row r="97" spans="2:12" s="8" customFormat="1" ht="24.9" customHeight="1" x14ac:dyDescent="0.2">
      <c r="B97" s="103"/>
      <c r="D97" s="104" t="s">
        <v>103</v>
      </c>
      <c r="E97" s="105"/>
      <c r="F97" s="105"/>
      <c r="G97" s="105"/>
      <c r="H97" s="105"/>
      <c r="I97" s="105"/>
      <c r="J97" s="106">
        <f>J124</f>
        <v>0</v>
      </c>
      <c r="L97" s="103"/>
    </row>
    <row r="98" spans="2:12" s="9" customFormat="1" ht="19.95" customHeight="1" x14ac:dyDescent="0.2">
      <c r="B98" s="107"/>
      <c r="D98" s="108" t="s">
        <v>104</v>
      </c>
      <c r="E98" s="109"/>
      <c r="F98" s="109"/>
      <c r="G98" s="109"/>
      <c r="H98" s="109"/>
      <c r="I98" s="109"/>
      <c r="J98" s="110">
        <f>J125</f>
        <v>0</v>
      </c>
      <c r="L98" s="107"/>
    </row>
    <row r="99" spans="2:12" s="9" customFormat="1" ht="19.95" customHeight="1" x14ac:dyDescent="0.2">
      <c r="B99" s="107"/>
      <c r="D99" s="108" t="s">
        <v>105</v>
      </c>
      <c r="E99" s="109"/>
      <c r="F99" s="109"/>
      <c r="G99" s="109"/>
      <c r="H99" s="109"/>
      <c r="I99" s="109"/>
      <c r="J99" s="110">
        <f>J291</f>
        <v>0</v>
      </c>
      <c r="L99" s="107"/>
    </row>
    <row r="100" spans="2:12" s="9" customFormat="1" ht="19.95" customHeight="1" x14ac:dyDescent="0.2">
      <c r="B100" s="107"/>
      <c r="D100" s="108" t="s">
        <v>106</v>
      </c>
      <c r="E100" s="109"/>
      <c r="F100" s="109"/>
      <c r="G100" s="109"/>
      <c r="H100" s="109"/>
      <c r="I100" s="109"/>
      <c r="J100" s="110">
        <f>J357</f>
        <v>0</v>
      </c>
      <c r="L100" s="107"/>
    </row>
    <row r="101" spans="2:12" s="9" customFormat="1" ht="19.95" customHeight="1" x14ac:dyDescent="0.2">
      <c r="B101" s="107"/>
      <c r="D101" s="108" t="s">
        <v>107</v>
      </c>
      <c r="E101" s="109"/>
      <c r="F101" s="109"/>
      <c r="G101" s="109"/>
      <c r="H101" s="109"/>
      <c r="I101" s="109"/>
      <c r="J101" s="110">
        <f>J407</f>
        <v>0</v>
      </c>
      <c r="L101" s="107"/>
    </row>
    <row r="102" spans="2:12" s="9" customFormat="1" ht="19.95" customHeight="1" x14ac:dyDescent="0.2">
      <c r="B102" s="107"/>
      <c r="D102" s="108" t="s">
        <v>108</v>
      </c>
      <c r="E102" s="109"/>
      <c r="F102" s="109"/>
      <c r="G102" s="109"/>
      <c r="H102" s="109"/>
      <c r="I102" s="109"/>
      <c r="J102" s="110">
        <f>J499</f>
        <v>0</v>
      </c>
      <c r="L102" s="107"/>
    </row>
    <row r="103" spans="2:12" s="9" customFormat="1" ht="19.95" customHeight="1" x14ac:dyDescent="0.2">
      <c r="B103" s="107"/>
      <c r="D103" s="108" t="s">
        <v>109</v>
      </c>
      <c r="E103" s="109"/>
      <c r="F103" s="109"/>
      <c r="G103" s="109"/>
      <c r="H103" s="109"/>
      <c r="I103" s="109"/>
      <c r="J103" s="110">
        <f>J512</f>
        <v>0</v>
      </c>
      <c r="L103" s="107"/>
    </row>
    <row r="104" spans="2:12" s="1" customFormat="1" ht="21.75" customHeight="1" x14ac:dyDescent="0.2">
      <c r="B104" s="31"/>
      <c r="L104" s="31"/>
    </row>
    <row r="105" spans="2:12" s="1" customFormat="1" ht="6.9" customHeight="1" x14ac:dyDescent="0.2">
      <c r="B105" s="43"/>
      <c r="C105" s="44"/>
      <c r="D105" s="44"/>
      <c r="E105" s="44"/>
      <c r="F105" s="44"/>
      <c r="G105" s="44"/>
      <c r="H105" s="44"/>
      <c r="I105" s="44"/>
      <c r="J105" s="44"/>
      <c r="K105" s="44"/>
      <c r="L105" s="31"/>
    </row>
    <row r="109" spans="2:12" s="1" customFormat="1" ht="6.9" customHeight="1" x14ac:dyDescent="0.2">
      <c r="B109" s="45"/>
      <c r="C109" s="46"/>
      <c r="D109" s="46"/>
      <c r="E109" s="46"/>
      <c r="F109" s="46"/>
      <c r="G109" s="46"/>
      <c r="H109" s="46"/>
      <c r="I109" s="46"/>
      <c r="J109" s="46"/>
      <c r="K109" s="46"/>
      <c r="L109" s="31"/>
    </row>
    <row r="110" spans="2:12" s="1" customFormat="1" ht="24.9" customHeight="1" x14ac:dyDescent="0.2">
      <c r="B110" s="31"/>
      <c r="C110" s="20" t="s">
        <v>110</v>
      </c>
      <c r="L110" s="31"/>
    </row>
    <row r="111" spans="2:12" s="1" customFormat="1" ht="6.9" customHeight="1" x14ac:dyDescent="0.2">
      <c r="B111" s="31"/>
      <c r="L111" s="31"/>
    </row>
    <row r="112" spans="2:12" s="1" customFormat="1" ht="12" customHeight="1" x14ac:dyDescent="0.2">
      <c r="B112" s="31"/>
      <c r="C112" s="26" t="s">
        <v>16</v>
      </c>
      <c r="L112" s="31"/>
    </row>
    <row r="113" spans="2:65" s="1" customFormat="1" ht="16.5" customHeight="1" x14ac:dyDescent="0.2">
      <c r="B113" s="31"/>
      <c r="E113" s="229" t="str">
        <f>E7</f>
        <v>Vysoká nad Labem, retenční nádrž</v>
      </c>
      <c r="F113" s="230"/>
      <c r="G113" s="230"/>
      <c r="H113" s="230"/>
      <c r="L113" s="31"/>
    </row>
    <row r="114" spans="2:65" s="1" customFormat="1" ht="12" customHeight="1" x14ac:dyDescent="0.2">
      <c r="B114" s="31"/>
      <c r="C114" s="26" t="s">
        <v>96</v>
      </c>
      <c r="L114" s="31"/>
    </row>
    <row r="115" spans="2:65" s="1" customFormat="1" ht="16.5" customHeight="1" x14ac:dyDescent="0.2">
      <c r="B115" s="31"/>
      <c r="E115" s="201" t="str">
        <f>E9</f>
        <v>SO 01 - Nádrž</v>
      </c>
      <c r="F115" s="228"/>
      <c r="G115" s="228"/>
      <c r="H115" s="228"/>
      <c r="L115" s="31"/>
    </row>
    <row r="116" spans="2:65" s="1" customFormat="1" ht="6.9" customHeight="1" x14ac:dyDescent="0.2">
      <c r="B116" s="31"/>
      <c r="L116" s="31"/>
    </row>
    <row r="117" spans="2:65" s="1" customFormat="1" ht="12" customHeight="1" x14ac:dyDescent="0.2">
      <c r="B117" s="31"/>
      <c r="C117" s="26" t="s">
        <v>20</v>
      </c>
      <c r="F117" s="24" t="str">
        <f>F12</f>
        <v>Vysoká nad Labem</v>
      </c>
      <c r="I117" s="26" t="s">
        <v>22</v>
      </c>
      <c r="J117" s="51" t="str">
        <f>IF(J12="","",J12)</f>
        <v>7. 8. 2022</v>
      </c>
      <c r="L117" s="31"/>
    </row>
    <row r="118" spans="2:65" s="1" customFormat="1" ht="6.9" customHeight="1" x14ac:dyDescent="0.2">
      <c r="B118" s="31"/>
      <c r="L118" s="31"/>
    </row>
    <row r="119" spans="2:65" s="1" customFormat="1" ht="15.15" customHeight="1" x14ac:dyDescent="0.2">
      <c r="B119" s="31"/>
      <c r="C119" s="26" t="s">
        <v>24</v>
      </c>
      <c r="F119" s="24" t="str">
        <f>E15</f>
        <v>Obec Vysoká nad Labem</v>
      </c>
      <c r="I119" s="26" t="s">
        <v>31</v>
      </c>
      <c r="J119" s="29" t="str">
        <f>E21</f>
        <v xml:space="preserve">Envicons, s.r.o. </v>
      </c>
      <c r="L119" s="31"/>
    </row>
    <row r="120" spans="2:65" s="1" customFormat="1" ht="15.15" customHeight="1" x14ac:dyDescent="0.2">
      <c r="B120" s="31"/>
      <c r="C120" s="26" t="s">
        <v>29</v>
      </c>
      <c r="F120" s="24" t="str">
        <f>IF(E18="","",E18)</f>
        <v>Vyplň údaj</v>
      </c>
      <c r="I120" s="26" t="s">
        <v>36</v>
      </c>
      <c r="J120" s="29" t="str">
        <f>E24</f>
        <v xml:space="preserve">Envicons, s.r.o. </v>
      </c>
      <c r="L120" s="31"/>
    </row>
    <row r="121" spans="2:65" s="1" customFormat="1" ht="10.35" customHeight="1" x14ac:dyDescent="0.2">
      <c r="B121" s="31"/>
      <c r="L121" s="31"/>
    </row>
    <row r="122" spans="2:65" s="10" customFormat="1" ht="29.25" customHeight="1" x14ac:dyDescent="0.2">
      <c r="B122" s="111"/>
      <c r="C122" s="112" t="s">
        <v>111</v>
      </c>
      <c r="D122" s="113" t="s">
        <v>63</v>
      </c>
      <c r="E122" s="113" t="s">
        <v>59</v>
      </c>
      <c r="F122" s="113" t="s">
        <v>60</v>
      </c>
      <c r="G122" s="113" t="s">
        <v>112</v>
      </c>
      <c r="H122" s="113" t="s">
        <v>113</v>
      </c>
      <c r="I122" s="113" t="s">
        <v>114</v>
      </c>
      <c r="J122" s="114" t="s">
        <v>100</v>
      </c>
      <c r="K122" s="115" t="s">
        <v>115</v>
      </c>
      <c r="L122" s="111"/>
      <c r="M122" s="58" t="s">
        <v>1</v>
      </c>
      <c r="N122" s="59" t="s">
        <v>42</v>
      </c>
      <c r="O122" s="59" t="s">
        <v>116</v>
      </c>
      <c r="P122" s="59" t="s">
        <v>117</v>
      </c>
      <c r="Q122" s="59" t="s">
        <v>118</v>
      </c>
      <c r="R122" s="59" t="s">
        <v>119</v>
      </c>
      <c r="S122" s="59" t="s">
        <v>120</v>
      </c>
      <c r="T122" s="60" t="s">
        <v>121</v>
      </c>
    </row>
    <row r="123" spans="2:65" s="1" customFormat="1" ht="22.8" customHeight="1" x14ac:dyDescent="0.3">
      <c r="B123" s="31"/>
      <c r="C123" s="63" t="s">
        <v>122</v>
      </c>
      <c r="J123" s="116">
        <f>BK123</f>
        <v>0</v>
      </c>
      <c r="L123" s="31"/>
      <c r="M123" s="61"/>
      <c r="N123" s="52"/>
      <c r="O123" s="52"/>
      <c r="P123" s="117">
        <f>P124</f>
        <v>0</v>
      </c>
      <c r="Q123" s="52"/>
      <c r="R123" s="117">
        <f>R124</f>
        <v>60.973162049999999</v>
      </c>
      <c r="S123" s="52"/>
      <c r="T123" s="118">
        <f>T124</f>
        <v>0</v>
      </c>
      <c r="AT123" s="16" t="s">
        <v>77</v>
      </c>
      <c r="AU123" s="16" t="s">
        <v>102</v>
      </c>
      <c r="BK123" s="119">
        <f>BK124</f>
        <v>0</v>
      </c>
    </row>
    <row r="124" spans="2:65" s="11" customFormat="1" ht="25.95" customHeight="1" x14ac:dyDescent="0.25">
      <c r="B124" s="120"/>
      <c r="D124" s="121" t="s">
        <v>77</v>
      </c>
      <c r="E124" s="122" t="s">
        <v>123</v>
      </c>
      <c r="F124" s="122" t="s">
        <v>124</v>
      </c>
      <c r="I124" s="123"/>
      <c r="J124" s="124">
        <f>BK124</f>
        <v>0</v>
      </c>
      <c r="L124" s="120"/>
      <c r="M124" s="125"/>
      <c r="P124" s="126">
        <f>P125+P291+P357+P407+P499+P512</f>
        <v>0</v>
      </c>
      <c r="R124" s="126">
        <f>R125+R291+R357+R407+R499+R512</f>
        <v>60.973162049999999</v>
      </c>
      <c r="T124" s="127">
        <f>T125+T291+T357+T407+T499+T512</f>
        <v>0</v>
      </c>
      <c r="AR124" s="121" t="s">
        <v>86</v>
      </c>
      <c r="AT124" s="128" t="s">
        <v>77</v>
      </c>
      <c r="AU124" s="128" t="s">
        <v>78</v>
      </c>
      <c r="AY124" s="121" t="s">
        <v>125</v>
      </c>
      <c r="BK124" s="129">
        <f>BK125+BK291+BK357+BK407+BK499+BK512</f>
        <v>0</v>
      </c>
    </row>
    <row r="125" spans="2:65" s="11" customFormat="1" ht="22.8" customHeight="1" x14ac:dyDescent="0.25">
      <c r="B125" s="120"/>
      <c r="D125" s="121" t="s">
        <v>77</v>
      </c>
      <c r="E125" s="130" t="s">
        <v>86</v>
      </c>
      <c r="F125" s="130" t="s">
        <v>126</v>
      </c>
      <c r="I125" s="123"/>
      <c r="J125" s="131">
        <f>BK125</f>
        <v>0</v>
      </c>
      <c r="L125" s="120"/>
      <c r="M125" s="125"/>
      <c r="P125" s="126">
        <f>SUM(P126:P290)</f>
        <v>0</v>
      </c>
      <c r="R125" s="126">
        <f>SUM(R126:R290)</f>
        <v>3.88</v>
      </c>
      <c r="T125" s="127">
        <f>SUM(T126:T290)</f>
        <v>0</v>
      </c>
      <c r="AR125" s="121" t="s">
        <v>86</v>
      </c>
      <c r="AT125" s="128" t="s">
        <v>77</v>
      </c>
      <c r="AU125" s="128" t="s">
        <v>86</v>
      </c>
      <c r="AY125" s="121" t="s">
        <v>125</v>
      </c>
      <c r="BK125" s="129">
        <f>SUM(BK126:BK290)</f>
        <v>0</v>
      </c>
    </row>
    <row r="126" spans="2:65" s="1" customFormat="1" ht="24.15" customHeight="1" x14ac:dyDescent="0.2">
      <c r="B126" s="31"/>
      <c r="C126" s="132" t="s">
        <v>86</v>
      </c>
      <c r="D126" s="132" t="s">
        <v>127</v>
      </c>
      <c r="E126" s="133" t="s">
        <v>128</v>
      </c>
      <c r="F126" s="134" t="s">
        <v>129</v>
      </c>
      <c r="G126" s="135" t="s">
        <v>130</v>
      </c>
      <c r="H126" s="136">
        <v>35</v>
      </c>
      <c r="I126" s="137"/>
      <c r="J126" s="138">
        <f>ROUND(I126*H126,2)</f>
        <v>0</v>
      </c>
      <c r="K126" s="139"/>
      <c r="L126" s="31"/>
      <c r="M126" s="140" t="s">
        <v>1</v>
      </c>
      <c r="N126" s="141" t="s">
        <v>43</v>
      </c>
      <c r="P126" s="142">
        <f>O126*H126</f>
        <v>0</v>
      </c>
      <c r="Q126" s="142">
        <v>0</v>
      </c>
      <c r="R126" s="142">
        <f>Q126*H126</f>
        <v>0</v>
      </c>
      <c r="S126" s="142">
        <v>0</v>
      </c>
      <c r="T126" s="143">
        <f>S126*H126</f>
        <v>0</v>
      </c>
      <c r="AR126" s="144" t="s">
        <v>131</v>
      </c>
      <c r="AT126" s="144" t="s">
        <v>127</v>
      </c>
      <c r="AU126" s="144" t="s">
        <v>88</v>
      </c>
      <c r="AY126" s="16" t="s">
        <v>125</v>
      </c>
      <c r="BE126" s="145">
        <f>IF(N126="základní",J126,0)</f>
        <v>0</v>
      </c>
      <c r="BF126" s="145">
        <f>IF(N126="snížená",J126,0)</f>
        <v>0</v>
      </c>
      <c r="BG126" s="145">
        <f>IF(N126="zákl. přenesená",J126,0)</f>
        <v>0</v>
      </c>
      <c r="BH126" s="145">
        <f>IF(N126="sníž. přenesená",J126,0)</f>
        <v>0</v>
      </c>
      <c r="BI126" s="145">
        <f>IF(N126="nulová",J126,0)</f>
        <v>0</v>
      </c>
      <c r="BJ126" s="16" t="s">
        <v>86</v>
      </c>
      <c r="BK126" s="145">
        <f>ROUND(I126*H126,2)</f>
        <v>0</v>
      </c>
      <c r="BL126" s="16" t="s">
        <v>131</v>
      </c>
      <c r="BM126" s="144" t="s">
        <v>132</v>
      </c>
    </row>
    <row r="127" spans="2:65" s="1" customFormat="1" x14ac:dyDescent="0.2">
      <c r="B127" s="31"/>
      <c r="D127" s="146" t="s">
        <v>133</v>
      </c>
      <c r="F127" s="147" t="s">
        <v>134</v>
      </c>
      <c r="I127" s="148"/>
      <c r="L127" s="31"/>
      <c r="M127" s="149"/>
      <c r="T127" s="55"/>
      <c r="AT127" s="16" t="s">
        <v>133</v>
      </c>
      <c r="AU127" s="16" t="s">
        <v>88</v>
      </c>
    </row>
    <row r="128" spans="2:65" s="12" customFormat="1" x14ac:dyDescent="0.2">
      <c r="B128" s="150"/>
      <c r="D128" s="151" t="s">
        <v>135</v>
      </c>
      <c r="E128" s="152" t="s">
        <v>1</v>
      </c>
      <c r="F128" s="153" t="s">
        <v>136</v>
      </c>
      <c r="H128" s="152" t="s">
        <v>1</v>
      </c>
      <c r="I128" s="154"/>
      <c r="L128" s="150"/>
      <c r="M128" s="155"/>
      <c r="T128" s="156"/>
      <c r="AT128" s="152" t="s">
        <v>135</v>
      </c>
      <c r="AU128" s="152" t="s">
        <v>88</v>
      </c>
      <c r="AV128" s="12" t="s">
        <v>86</v>
      </c>
      <c r="AW128" s="12" t="s">
        <v>35</v>
      </c>
      <c r="AX128" s="12" t="s">
        <v>78</v>
      </c>
      <c r="AY128" s="152" t="s">
        <v>125</v>
      </c>
    </row>
    <row r="129" spans="2:65" s="13" customFormat="1" x14ac:dyDescent="0.2">
      <c r="B129" s="157"/>
      <c r="D129" s="151" t="s">
        <v>135</v>
      </c>
      <c r="E129" s="158" t="s">
        <v>1</v>
      </c>
      <c r="F129" s="159" t="s">
        <v>137</v>
      </c>
      <c r="H129" s="160">
        <v>35</v>
      </c>
      <c r="I129" s="161"/>
      <c r="L129" s="157"/>
      <c r="M129" s="162"/>
      <c r="T129" s="163"/>
      <c r="AT129" s="158" t="s">
        <v>135</v>
      </c>
      <c r="AU129" s="158" t="s">
        <v>88</v>
      </c>
      <c r="AV129" s="13" t="s">
        <v>88</v>
      </c>
      <c r="AW129" s="13" t="s">
        <v>35</v>
      </c>
      <c r="AX129" s="13" t="s">
        <v>86</v>
      </c>
      <c r="AY129" s="158" t="s">
        <v>125</v>
      </c>
    </row>
    <row r="130" spans="2:65" s="1" customFormat="1" ht="24.15" customHeight="1" x14ac:dyDescent="0.2">
      <c r="B130" s="31"/>
      <c r="C130" s="132" t="s">
        <v>88</v>
      </c>
      <c r="D130" s="132" t="s">
        <v>127</v>
      </c>
      <c r="E130" s="133" t="s">
        <v>138</v>
      </c>
      <c r="F130" s="134" t="s">
        <v>139</v>
      </c>
      <c r="G130" s="135" t="s">
        <v>130</v>
      </c>
      <c r="H130" s="136">
        <v>403</v>
      </c>
      <c r="I130" s="137"/>
      <c r="J130" s="138">
        <f>ROUND(I130*H130,2)</f>
        <v>0</v>
      </c>
      <c r="K130" s="139"/>
      <c r="L130" s="31"/>
      <c r="M130" s="140" t="s">
        <v>1</v>
      </c>
      <c r="N130" s="141" t="s">
        <v>43</v>
      </c>
      <c r="P130" s="142">
        <f>O130*H130</f>
        <v>0</v>
      </c>
      <c r="Q130" s="142">
        <v>0</v>
      </c>
      <c r="R130" s="142">
        <f>Q130*H130</f>
        <v>0</v>
      </c>
      <c r="S130" s="142">
        <v>0</v>
      </c>
      <c r="T130" s="143">
        <f>S130*H130</f>
        <v>0</v>
      </c>
      <c r="AR130" s="144" t="s">
        <v>131</v>
      </c>
      <c r="AT130" s="144" t="s">
        <v>127</v>
      </c>
      <c r="AU130" s="144" t="s">
        <v>88</v>
      </c>
      <c r="AY130" s="16" t="s">
        <v>125</v>
      </c>
      <c r="BE130" s="145">
        <f>IF(N130="základní",J130,0)</f>
        <v>0</v>
      </c>
      <c r="BF130" s="145">
        <f>IF(N130="snížená",J130,0)</f>
        <v>0</v>
      </c>
      <c r="BG130" s="145">
        <f>IF(N130="zákl. přenesená",J130,0)</f>
        <v>0</v>
      </c>
      <c r="BH130" s="145">
        <f>IF(N130="sníž. přenesená",J130,0)</f>
        <v>0</v>
      </c>
      <c r="BI130" s="145">
        <f>IF(N130="nulová",J130,0)</f>
        <v>0</v>
      </c>
      <c r="BJ130" s="16" t="s">
        <v>86</v>
      </c>
      <c r="BK130" s="145">
        <f>ROUND(I130*H130,2)</f>
        <v>0</v>
      </c>
      <c r="BL130" s="16" t="s">
        <v>131</v>
      </c>
      <c r="BM130" s="144" t="s">
        <v>140</v>
      </c>
    </row>
    <row r="131" spans="2:65" s="1" customFormat="1" x14ac:dyDescent="0.2">
      <c r="B131" s="31"/>
      <c r="D131" s="146" t="s">
        <v>133</v>
      </c>
      <c r="F131" s="147" t="s">
        <v>141</v>
      </c>
      <c r="I131" s="148"/>
      <c r="L131" s="31"/>
      <c r="M131" s="149"/>
      <c r="T131" s="55"/>
      <c r="AT131" s="16" t="s">
        <v>133</v>
      </c>
      <c r="AU131" s="16" t="s">
        <v>88</v>
      </c>
    </row>
    <row r="132" spans="2:65" s="12" customFormat="1" x14ac:dyDescent="0.2">
      <c r="B132" s="150"/>
      <c r="D132" s="151" t="s">
        <v>135</v>
      </c>
      <c r="E132" s="152" t="s">
        <v>1</v>
      </c>
      <c r="F132" s="153" t="s">
        <v>136</v>
      </c>
      <c r="H132" s="152" t="s">
        <v>1</v>
      </c>
      <c r="I132" s="154"/>
      <c r="L132" s="150"/>
      <c r="M132" s="155"/>
      <c r="T132" s="156"/>
      <c r="AT132" s="152" t="s">
        <v>135</v>
      </c>
      <c r="AU132" s="152" t="s">
        <v>88</v>
      </c>
      <c r="AV132" s="12" t="s">
        <v>86</v>
      </c>
      <c r="AW132" s="12" t="s">
        <v>35</v>
      </c>
      <c r="AX132" s="12" t="s">
        <v>78</v>
      </c>
      <c r="AY132" s="152" t="s">
        <v>125</v>
      </c>
    </row>
    <row r="133" spans="2:65" s="13" customFormat="1" x14ac:dyDescent="0.2">
      <c r="B133" s="157"/>
      <c r="D133" s="151" t="s">
        <v>135</v>
      </c>
      <c r="E133" s="158" t="s">
        <v>1</v>
      </c>
      <c r="F133" s="159" t="s">
        <v>142</v>
      </c>
      <c r="H133" s="160">
        <v>293</v>
      </c>
      <c r="I133" s="161"/>
      <c r="L133" s="157"/>
      <c r="M133" s="162"/>
      <c r="T133" s="163"/>
      <c r="AT133" s="158" t="s">
        <v>135</v>
      </c>
      <c r="AU133" s="158" t="s">
        <v>88</v>
      </c>
      <c r="AV133" s="13" t="s">
        <v>88</v>
      </c>
      <c r="AW133" s="13" t="s">
        <v>35</v>
      </c>
      <c r="AX133" s="13" t="s">
        <v>78</v>
      </c>
      <c r="AY133" s="158" t="s">
        <v>125</v>
      </c>
    </row>
    <row r="134" spans="2:65" s="13" customFormat="1" x14ac:dyDescent="0.2">
      <c r="B134" s="157"/>
      <c r="D134" s="151" t="s">
        <v>135</v>
      </c>
      <c r="E134" s="158" t="s">
        <v>1</v>
      </c>
      <c r="F134" s="159" t="s">
        <v>143</v>
      </c>
      <c r="H134" s="160">
        <v>110</v>
      </c>
      <c r="I134" s="161"/>
      <c r="L134" s="157"/>
      <c r="M134" s="162"/>
      <c r="T134" s="163"/>
      <c r="AT134" s="158" t="s">
        <v>135</v>
      </c>
      <c r="AU134" s="158" t="s">
        <v>88</v>
      </c>
      <c r="AV134" s="13" t="s">
        <v>88</v>
      </c>
      <c r="AW134" s="13" t="s">
        <v>35</v>
      </c>
      <c r="AX134" s="13" t="s">
        <v>78</v>
      </c>
      <c r="AY134" s="158" t="s">
        <v>125</v>
      </c>
    </row>
    <row r="135" spans="2:65" s="14" customFormat="1" x14ac:dyDescent="0.2">
      <c r="B135" s="164"/>
      <c r="D135" s="151" t="s">
        <v>135</v>
      </c>
      <c r="E135" s="165" t="s">
        <v>1</v>
      </c>
      <c r="F135" s="166" t="s">
        <v>144</v>
      </c>
      <c r="H135" s="167">
        <v>403</v>
      </c>
      <c r="I135" s="168"/>
      <c r="L135" s="164"/>
      <c r="M135" s="169"/>
      <c r="T135" s="170"/>
      <c r="AT135" s="165" t="s">
        <v>135</v>
      </c>
      <c r="AU135" s="165" t="s">
        <v>88</v>
      </c>
      <c r="AV135" s="14" t="s">
        <v>131</v>
      </c>
      <c r="AW135" s="14" t="s">
        <v>35</v>
      </c>
      <c r="AX135" s="14" t="s">
        <v>86</v>
      </c>
      <c r="AY135" s="165" t="s">
        <v>125</v>
      </c>
    </row>
    <row r="136" spans="2:65" s="1" customFormat="1" ht="24.15" customHeight="1" x14ac:dyDescent="0.2">
      <c r="B136" s="31"/>
      <c r="C136" s="132" t="s">
        <v>145</v>
      </c>
      <c r="D136" s="132" t="s">
        <v>127</v>
      </c>
      <c r="E136" s="133" t="s">
        <v>146</v>
      </c>
      <c r="F136" s="134" t="s">
        <v>147</v>
      </c>
      <c r="G136" s="135" t="s">
        <v>130</v>
      </c>
      <c r="H136" s="136">
        <v>6132</v>
      </c>
      <c r="I136" s="137"/>
      <c r="J136" s="138">
        <f>ROUND(I136*H136,2)</f>
        <v>0</v>
      </c>
      <c r="K136" s="139"/>
      <c r="L136" s="31"/>
      <c r="M136" s="140" t="s">
        <v>1</v>
      </c>
      <c r="N136" s="141" t="s">
        <v>43</v>
      </c>
      <c r="P136" s="142">
        <f>O136*H136</f>
        <v>0</v>
      </c>
      <c r="Q136" s="142">
        <v>0</v>
      </c>
      <c r="R136" s="142">
        <f>Q136*H136</f>
        <v>0</v>
      </c>
      <c r="S136" s="142">
        <v>0</v>
      </c>
      <c r="T136" s="143">
        <f>S136*H136</f>
        <v>0</v>
      </c>
      <c r="AR136" s="144" t="s">
        <v>131</v>
      </c>
      <c r="AT136" s="144" t="s">
        <v>127</v>
      </c>
      <c r="AU136" s="144" t="s">
        <v>88</v>
      </c>
      <c r="AY136" s="16" t="s">
        <v>125</v>
      </c>
      <c r="BE136" s="145">
        <f>IF(N136="základní",J136,0)</f>
        <v>0</v>
      </c>
      <c r="BF136" s="145">
        <f>IF(N136="snížená",J136,0)</f>
        <v>0</v>
      </c>
      <c r="BG136" s="145">
        <f>IF(N136="zákl. přenesená",J136,0)</f>
        <v>0</v>
      </c>
      <c r="BH136" s="145">
        <f>IF(N136="sníž. přenesená",J136,0)</f>
        <v>0</v>
      </c>
      <c r="BI136" s="145">
        <f>IF(N136="nulová",J136,0)</f>
        <v>0</v>
      </c>
      <c r="BJ136" s="16" t="s">
        <v>86</v>
      </c>
      <c r="BK136" s="145">
        <f>ROUND(I136*H136,2)</f>
        <v>0</v>
      </c>
      <c r="BL136" s="16" t="s">
        <v>131</v>
      </c>
      <c r="BM136" s="144" t="s">
        <v>148</v>
      </c>
    </row>
    <row r="137" spans="2:65" s="1" customFormat="1" x14ac:dyDescent="0.2">
      <c r="B137" s="31"/>
      <c r="D137" s="146" t="s">
        <v>133</v>
      </c>
      <c r="F137" s="147" t="s">
        <v>149</v>
      </c>
      <c r="I137" s="148"/>
      <c r="L137" s="31"/>
      <c r="M137" s="149"/>
      <c r="T137" s="55"/>
      <c r="AT137" s="16" t="s">
        <v>133</v>
      </c>
      <c r="AU137" s="16" t="s">
        <v>88</v>
      </c>
    </row>
    <row r="138" spans="2:65" s="12" customFormat="1" x14ac:dyDescent="0.2">
      <c r="B138" s="150"/>
      <c r="D138" s="151" t="s">
        <v>135</v>
      </c>
      <c r="E138" s="152" t="s">
        <v>1</v>
      </c>
      <c r="F138" s="153" t="s">
        <v>136</v>
      </c>
      <c r="H138" s="152" t="s">
        <v>1</v>
      </c>
      <c r="I138" s="154"/>
      <c r="L138" s="150"/>
      <c r="M138" s="155"/>
      <c r="T138" s="156"/>
      <c r="AT138" s="152" t="s">
        <v>135</v>
      </c>
      <c r="AU138" s="152" t="s">
        <v>88</v>
      </c>
      <c r="AV138" s="12" t="s">
        <v>86</v>
      </c>
      <c r="AW138" s="12" t="s">
        <v>35</v>
      </c>
      <c r="AX138" s="12" t="s">
        <v>78</v>
      </c>
      <c r="AY138" s="152" t="s">
        <v>125</v>
      </c>
    </row>
    <row r="139" spans="2:65" s="13" customFormat="1" x14ac:dyDescent="0.2">
      <c r="B139" s="157"/>
      <c r="D139" s="151" t="s">
        <v>135</v>
      </c>
      <c r="E139" s="158" t="s">
        <v>1</v>
      </c>
      <c r="F139" s="159" t="s">
        <v>150</v>
      </c>
      <c r="H139" s="160">
        <v>6132</v>
      </c>
      <c r="I139" s="161"/>
      <c r="L139" s="157"/>
      <c r="M139" s="162"/>
      <c r="T139" s="163"/>
      <c r="AT139" s="158" t="s">
        <v>135</v>
      </c>
      <c r="AU139" s="158" t="s">
        <v>88</v>
      </c>
      <c r="AV139" s="13" t="s">
        <v>88</v>
      </c>
      <c r="AW139" s="13" t="s">
        <v>35</v>
      </c>
      <c r="AX139" s="13" t="s">
        <v>86</v>
      </c>
      <c r="AY139" s="158" t="s">
        <v>125</v>
      </c>
    </row>
    <row r="140" spans="2:65" s="1" customFormat="1" ht="33" customHeight="1" x14ac:dyDescent="0.2">
      <c r="B140" s="31"/>
      <c r="C140" s="132" t="s">
        <v>131</v>
      </c>
      <c r="D140" s="132" t="s">
        <v>127</v>
      </c>
      <c r="E140" s="133" t="s">
        <v>151</v>
      </c>
      <c r="F140" s="134" t="s">
        <v>152</v>
      </c>
      <c r="G140" s="135" t="s">
        <v>153</v>
      </c>
      <c r="H140" s="136">
        <v>4808</v>
      </c>
      <c r="I140" s="137"/>
      <c r="J140" s="138">
        <f>ROUND(I140*H140,2)</f>
        <v>0</v>
      </c>
      <c r="K140" s="139"/>
      <c r="L140" s="31"/>
      <c r="M140" s="140" t="s">
        <v>1</v>
      </c>
      <c r="N140" s="141" t="s">
        <v>43</v>
      </c>
      <c r="P140" s="142">
        <f>O140*H140</f>
        <v>0</v>
      </c>
      <c r="Q140" s="142">
        <v>0</v>
      </c>
      <c r="R140" s="142">
        <f>Q140*H140</f>
        <v>0</v>
      </c>
      <c r="S140" s="142">
        <v>0</v>
      </c>
      <c r="T140" s="143">
        <f>S140*H140</f>
        <v>0</v>
      </c>
      <c r="AR140" s="144" t="s">
        <v>131</v>
      </c>
      <c r="AT140" s="144" t="s">
        <v>127</v>
      </c>
      <c r="AU140" s="144" t="s">
        <v>88</v>
      </c>
      <c r="AY140" s="16" t="s">
        <v>125</v>
      </c>
      <c r="BE140" s="145">
        <f>IF(N140="základní",J140,0)</f>
        <v>0</v>
      </c>
      <c r="BF140" s="145">
        <f>IF(N140="snížená",J140,0)</f>
        <v>0</v>
      </c>
      <c r="BG140" s="145">
        <f>IF(N140="zákl. přenesená",J140,0)</f>
        <v>0</v>
      </c>
      <c r="BH140" s="145">
        <f>IF(N140="sníž. přenesená",J140,0)</f>
        <v>0</v>
      </c>
      <c r="BI140" s="145">
        <f>IF(N140="nulová",J140,0)</f>
        <v>0</v>
      </c>
      <c r="BJ140" s="16" t="s">
        <v>86</v>
      </c>
      <c r="BK140" s="145">
        <f>ROUND(I140*H140,2)</f>
        <v>0</v>
      </c>
      <c r="BL140" s="16" t="s">
        <v>131</v>
      </c>
      <c r="BM140" s="144" t="s">
        <v>154</v>
      </c>
    </row>
    <row r="141" spans="2:65" s="1" customFormat="1" x14ac:dyDescent="0.2">
      <c r="B141" s="31"/>
      <c r="D141" s="146" t="s">
        <v>133</v>
      </c>
      <c r="F141" s="147" t="s">
        <v>155</v>
      </c>
      <c r="I141" s="148"/>
      <c r="L141" s="31"/>
      <c r="M141" s="149"/>
      <c r="T141" s="55"/>
      <c r="AT141" s="16" t="s">
        <v>133</v>
      </c>
      <c r="AU141" s="16" t="s">
        <v>88</v>
      </c>
    </row>
    <row r="142" spans="2:65" s="12" customFormat="1" x14ac:dyDescent="0.2">
      <c r="B142" s="150"/>
      <c r="D142" s="151" t="s">
        <v>135</v>
      </c>
      <c r="E142" s="152" t="s">
        <v>1</v>
      </c>
      <c r="F142" s="153" t="s">
        <v>136</v>
      </c>
      <c r="H142" s="152" t="s">
        <v>1</v>
      </c>
      <c r="I142" s="154"/>
      <c r="L142" s="150"/>
      <c r="M142" s="155"/>
      <c r="T142" s="156"/>
      <c r="AT142" s="152" t="s">
        <v>135</v>
      </c>
      <c r="AU142" s="152" t="s">
        <v>88</v>
      </c>
      <c r="AV142" s="12" t="s">
        <v>86</v>
      </c>
      <c r="AW142" s="12" t="s">
        <v>35</v>
      </c>
      <c r="AX142" s="12" t="s">
        <v>78</v>
      </c>
      <c r="AY142" s="152" t="s">
        <v>125</v>
      </c>
    </row>
    <row r="143" spans="2:65" s="13" customFormat="1" x14ac:dyDescent="0.2">
      <c r="B143" s="157"/>
      <c r="D143" s="151" t="s">
        <v>135</v>
      </c>
      <c r="E143" s="158" t="s">
        <v>1</v>
      </c>
      <c r="F143" s="159" t="s">
        <v>156</v>
      </c>
      <c r="H143" s="160">
        <v>2626</v>
      </c>
      <c r="I143" s="161"/>
      <c r="L143" s="157"/>
      <c r="M143" s="162"/>
      <c r="T143" s="163"/>
      <c r="AT143" s="158" t="s">
        <v>135</v>
      </c>
      <c r="AU143" s="158" t="s">
        <v>88</v>
      </c>
      <c r="AV143" s="13" t="s">
        <v>88</v>
      </c>
      <c r="AW143" s="13" t="s">
        <v>35</v>
      </c>
      <c r="AX143" s="13" t="s">
        <v>78</v>
      </c>
      <c r="AY143" s="158" t="s">
        <v>125</v>
      </c>
    </row>
    <row r="144" spans="2:65" s="13" customFormat="1" x14ac:dyDescent="0.2">
      <c r="B144" s="157"/>
      <c r="D144" s="151" t="s">
        <v>135</v>
      </c>
      <c r="E144" s="158" t="s">
        <v>1</v>
      </c>
      <c r="F144" s="159" t="s">
        <v>157</v>
      </c>
      <c r="H144" s="160">
        <v>612</v>
      </c>
      <c r="I144" s="161"/>
      <c r="L144" s="157"/>
      <c r="M144" s="162"/>
      <c r="T144" s="163"/>
      <c r="AT144" s="158" t="s">
        <v>135</v>
      </c>
      <c r="AU144" s="158" t="s">
        <v>88</v>
      </c>
      <c r="AV144" s="13" t="s">
        <v>88</v>
      </c>
      <c r="AW144" s="13" t="s">
        <v>35</v>
      </c>
      <c r="AX144" s="13" t="s">
        <v>78</v>
      </c>
      <c r="AY144" s="158" t="s">
        <v>125</v>
      </c>
    </row>
    <row r="145" spans="2:65" s="13" customFormat="1" x14ac:dyDescent="0.2">
      <c r="B145" s="157"/>
      <c r="D145" s="151" t="s">
        <v>135</v>
      </c>
      <c r="E145" s="158" t="s">
        <v>1</v>
      </c>
      <c r="F145" s="159" t="s">
        <v>158</v>
      </c>
      <c r="H145" s="160">
        <v>1570</v>
      </c>
      <c r="I145" s="161"/>
      <c r="L145" s="157"/>
      <c r="M145" s="162"/>
      <c r="T145" s="163"/>
      <c r="AT145" s="158" t="s">
        <v>135</v>
      </c>
      <c r="AU145" s="158" t="s">
        <v>88</v>
      </c>
      <c r="AV145" s="13" t="s">
        <v>88</v>
      </c>
      <c r="AW145" s="13" t="s">
        <v>35</v>
      </c>
      <c r="AX145" s="13" t="s">
        <v>78</v>
      </c>
      <c r="AY145" s="158" t="s">
        <v>125</v>
      </c>
    </row>
    <row r="146" spans="2:65" s="14" customFormat="1" x14ac:dyDescent="0.2">
      <c r="B146" s="164"/>
      <c r="D146" s="151" t="s">
        <v>135</v>
      </c>
      <c r="E146" s="165" t="s">
        <v>1</v>
      </c>
      <c r="F146" s="166" t="s">
        <v>144</v>
      </c>
      <c r="H146" s="167">
        <v>4808</v>
      </c>
      <c r="I146" s="168"/>
      <c r="L146" s="164"/>
      <c r="M146" s="169"/>
      <c r="T146" s="170"/>
      <c r="AT146" s="165" t="s">
        <v>135</v>
      </c>
      <c r="AU146" s="165" t="s">
        <v>88</v>
      </c>
      <c r="AV146" s="14" t="s">
        <v>131</v>
      </c>
      <c r="AW146" s="14" t="s">
        <v>35</v>
      </c>
      <c r="AX146" s="14" t="s">
        <v>86</v>
      </c>
      <c r="AY146" s="165" t="s">
        <v>125</v>
      </c>
    </row>
    <row r="147" spans="2:65" s="1" customFormat="1" ht="33" customHeight="1" x14ac:dyDescent="0.2">
      <c r="B147" s="31"/>
      <c r="C147" s="132" t="s">
        <v>159</v>
      </c>
      <c r="D147" s="132" t="s">
        <v>127</v>
      </c>
      <c r="E147" s="133" t="s">
        <v>160</v>
      </c>
      <c r="F147" s="134" t="s">
        <v>161</v>
      </c>
      <c r="G147" s="135" t="s">
        <v>153</v>
      </c>
      <c r="H147" s="136">
        <v>331.9</v>
      </c>
      <c r="I147" s="137"/>
      <c r="J147" s="138">
        <f>ROUND(I147*H147,2)</f>
        <v>0</v>
      </c>
      <c r="K147" s="139"/>
      <c r="L147" s="31"/>
      <c r="M147" s="140" t="s">
        <v>1</v>
      </c>
      <c r="N147" s="141" t="s">
        <v>43</v>
      </c>
      <c r="P147" s="142">
        <f>O147*H147</f>
        <v>0</v>
      </c>
      <c r="Q147" s="142">
        <v>0</v>
      </c>
      <c r="R147" s="142">
        <f>Q147*H147</f>
        <v>0</v>
      </c>
      <c r="S147" s="142">
        <v>0</v>
      </c>
      <c r="T147" s="143">
        <f>S147*H147</f>
        <v>0</v>
      </c>
      <c r="AR147" s="144" t="s">
        <v>131</v>
      </c>
      <c r="AT147" s="144" t="s">
        <v>127</v>
      </c>
      <c r="AU147" s="144" t="s">
        <v>88</v>
      </c>
      <c r="AY147" s="16" t="s">
        <v>125</v>
      </c>
      <c r="BE147" s="145">
        <f>IF(N147="základní",J147,0)</f>
        <v>0</v>
      </c>
      <c r="BF147" s="145">
        <f>IF(N147="snížená",J147,0)</f>
        <v>0</v>
      </c>
      <c r="BG147" s="145">
        <f>IF(N147="zákl. přenesená",J147,0)</f>
        <v>0</v>
      </c>
      <c r="BH147" s="145">
        <f>IF(N147="sníž. přenesená",J147,0)</f>
        <v>0</v>
      </c>
      <c r="BI147" s="145">
        <f>IF(N147="nulová",J147,0)</f>
        <v>0</v>
      </c>
      <c r="BJ147" s="16" t="s">
        <v>86</v>
      </c>
      <c r="BK147" s="145">
        <f>ROUND(I147*H147,2)</f>
        <v>0</v>
      </c>
      <c r="BL147" s="16" t="s">
        <v>131</v>
      </c>
      <c r="BM147" s="144" t="s">
        <v>162</v>
      </c>
    </row>
    <row r="148" spans="2:65" s="1" customFormat="1" x14ac:dyDescent="0.2">
      <c r="B148" s="31"/>
      <c r="D148" s="146" t="s">
        <v>133</v>
      </c>
      <c r="F148" s="147" t="s">
        <v>163</v>
      </c>
      <c r="I148" s="148"/>
      <c r="L148" s="31"/>
      <c r="M148" s="149"/>
      <c r="T148" s="55"/>
      <c r="AT148" s="16" t="s">
        <v>133</v>
      </c>
      <c r="AU148" s="16" t="s">
        <v>88</v>
      </c>
    </row>
    <row r="149" spans="2:65" s="12" customFormat="1" x14ac:dyDescent="0.2">
      <c r="B149" s="150"/>
      <c r="D149" s="151" t="s">
        <v>135</v>
      </c>
      <c r="E149" s="152" t="s">
        <v>1</v>
      </c>
      <c r="F149" s="153" t="s">
        <v>136</v>
      </c>
      <c r="H149" s="152" t="s">
        <v>1</v>
      </c>
      <c r="I149" s="154"/>
      <c r="L149" s="150"/>
      <c r="M149" s="155"/>
      <c r="T149" s="156"/>
      <c r="AT149" s="152" t="s">
        <v>135</v>
      </c>
      <c r="AU149" s="152" t="s">
        <v>88</v>
      </c>
      <c r="AV149" s="12" t="s">
        <v>86</v>
      </c>
      <c r="AW149" s="12" t="s">
        <v>35</v>
      </c>
      <c r="AX149" s="12" t="s">
        <v>78</v>
      </c>
      <c r="AY149" s="152" t="s">
        <v>125</v>
      </c>
    </row>
    <row r="150" spans="2:65" s="13" customFormat="1" x14ac:dyDescent="0.2">
      <c r="B150" s="157"/>
      <c r="D150" s="151" t="s">
        <v>135</v>
      </c>
      <c r="E150" s="158" t="s">
        <v>1</v>
      </c>
      <c r="F150" s="159" t="s">
        <v>164</v>
      </c>
      <c r="H150" s="160">
        <v>33.5</v>
      </c>
      <c r="I150" s="161"/>
      <c r="L150" s="157"/>
      <c r="M150" s="162"/>
      <c r="T150" s="163"/>
      <c r="AT150" s="158" t="s">
        <v>135</v>
      </c>
      <c r="AU150" s="158" t="s">
        <v>88</v>
      </c>
      <c r="AV150" s="13" t="s">
        <v>88</v>
      </c>
      <c r="AW150" s="13" t="s">
        <v>35</v>
      </c>
      <c r="AX150" s="13" t="s">
        <v>78</v>
      </c>
      <c r="AY150" s="158" t="s">
        <v>125</v>
      </c>
    </row>
    <row r="151" spans="2:65" s="13" customFormat="1" x14ac:dyDescent="0.2">
      <c r="B151" s="157"/>
      <c r="D151" s="151" t="s">
        <v>135</v>
      </c>
      <c r="E151" s="158" t="s">
        <v>1</v>
      </c>
      <c r="F151" s="159" t="s">
        <v>165</v>
      </c>
      <c r="H151" s="160">
        <v>51</v>
      </c>
      <c r="I151" s="161"/>
      <c r="L151" s="157"/>
      <c r="M151" s="162"/>
      <c r="T151" s="163"/>
      <c r="AT151" s="158" t="s">
        <v>135</v>
      </c>
      <c r="AU151" s="158" t="s">
        <v>88</v>
      </c>
      <c r="AV151" s="13" t="s">
        <v>88</v>
      </c>
      <c r="AW151" s="13" t="s">
        <v>35</v>
      </c>
      <c r="AX151" s="13" t="s">
        <v>78</v>
      </c>
      <c r="AY151" s="158" t="s">
        <v>125</v>
      </c>
    </row>
    <row r="152" spans="2:65" s="13" customFormat="1" x14ac:dyDescent="0.2">
      <c r="B152" s="157"/>
      <c r="D152" s="151" t="s">
        <v>135</v>
      </c>
      <c r="E152" s="158" t="s">
        <v>1</v>
      </c>
      <c r="F152" s="159" t="s">
        <v>166</v>
      </c>
      <c r="H152" s="160">
        <v>38.200000000000003</v>
      </c>
      <c r="I152" s="161"/>
      <c r="L152" s="157"/>
      <c r="M152" s="162"/>
      <c r="T152" s="163"/>
      <c r="AT152" s="158" t="s">
        <v>135</v>
      </c>
      <c r="AU152" s="158" t="s">
        <v>88</v>
      </c>
      <c r="AV152" s="13" t="s">
        <v>88</v>
      </c>
      <c r="AW152" s="13" t="s">
        <v>35</v>
      </c>
      <c r="AX152" s="13" t="s">
        <v>78</v>
      </c>
      <c r="AY152" s="158" t="s">
        <v>125</v>
      </c>
    </row>
    <row r="153" spans="2:65" s="13" customFormat="1" x14ac:dyDescent="0.2">
      <c r="B153" s="157"/>
      <c r="D153" s="151" t="s">
        <v>135</v>
      </c>
      <c r="E153" s="158" t="s">
        <v>1</v>
      </c>
      <c r="F153" s="159" t="s">
        <v>167</v>
      </c>
      <c r="H153" s="160">
        <v>209.2</v>
      </c>
      <c r="I153" s="161"/>
      <c r="L153" s="157"/>
      <c r="M153" s="162"/>
      <c r="T153" s="163"/>
      <c r="AT153" s="158" t="s">
        <v>135</v>
      </c>
      <c r="AU153" s="158" t="s">
        <v>88</v>
      </c>
      <c r="AV153" s="13" t="s">
        <v>88</v>
      </c>
      <c r="AW153" s="13" t="s">
        <v>35</v>
      </c>
      <c r="AX153" s="13" t="s">
        <v>78</v>
      </c>
      <c r="AY153" s="158" t="s">
        <v>125</v>
      </c>
    </row>
    <row r="154" spans="2:65" s="14" customFormat="1" x14ac:dyDescent="0.2">
      <c r="B154" s="164"/>
      <c r="D154" s="151" t="s">
        <v>135</v>
      </c>
      <c r="E154" s="165" t="s">
        <v>1</v>
      </c>
      <c r="F154" s="166" t="s">
        <v>144</v>
      </c>
      <c r="H154" s="167">
        <v>331.9</v>
      </c>
      <c r="I154" s="168"/>
      <c r="L154" s="164"/>
      <c r="M154" s="169"/>
      <c r="T154" s="170"/>
      <c r="AT154" s="165" t="s">
        <v>135</v>
      </c>
      <c r="AU154" s="165" t="s">
        <v>88</v>
      </c>
      <c r="AV154" s="14" t="s">
        <v>131</v>
      </c>
      <c r="AW154" s="14" t="s">
        <v>35</v>
      </c>
      <c r="AX154" s="14" t="s">
        <v>86</v>
      </c>
      <c r="AY154" s="165" t="s">
        <v>125</v>
      </c>
    </row>
    <row r="155" spans="2:65" s="1" customFormat="1" ht="44.25" customHeight="1" x14ac:dyDescent="0.2">
      <c r="B155" s="31"/>
      <c r="C155" s="132" t="s">
        <v>168</v>
      </c>
      <c r="D155" s="132" t="s">
        <v>127</v>
      </c>
      <c r="E155" s="133" t="s">
        <v>169</v>
      </c>
      <c r="F155" s="134" t="s">
        <v>170</v>
      </c>
      <c r="G155" s="135" t="s">
        <v>171</v>
      </c>
      <c r="H155" s="136">
        <v>20</v>
      </c>
      <c r="I155" s="137"/>
      <c r="J155" s="138">
        <f>ROUND(I155*H155,2)</f>
        <v>0</v>
      </c>
      <c r="K155" s="139"/>
      <c r="L155" s="31"/>
      <c r="M155" s="140" t="s">
        <v>1</v>
      </c>
      <c r="N155" s="141" t="s">
        <v>43</v>
      </c>
      <c r="P155" s="142">
        <f>O155*H155</f>
        <v>0</v>
      </c>
      <c r="Q155" s="142">
        <v>1.4E-2</v>
      </c>
      <c r="R155" s="142">
        <f>Q155*H155</f>
        <v>0.28000000000000003</v>
      </c>
      <c r="S155" s="142">
        <v>0</v>
      </c>
      <c r="T155" s="143">
        <f>S155*H155</f>
        <v>0</v>
      </c>
      <c r="AR155" s="144" t="s">
        <v>131</v>
      </c>
      <c r="AT155" s="144" t="s">
        <v>127</v>
      </c>
      <c r="AU155" s="144" t="s">
        <v>88</v>
      </c>
      <c r="AY155" s="16" t="s">
        <v>125</v>
      </c>
      <c r="BE155" s="145">
        <f>IF(N155="základní",J155,0)</f>
        <v>0</v>
      </c>
      <c r="BF155" s="145">
        <f>IF(N155="snížená",J155,0)</f>
        <v>0</v>
      </c>
      <c r="BG155" s="145">
        <f>IF(N155="zákl. přenesená",J155,0)</f>
        <v>0</v>
      </c>
      <c r="BH155" s="145">
        <f>IF(N155="sníž. přenesená",J155,0)</f>
        <v>0</v>
      </c>
      <c r="BI155" s="145">
        <f>IF(N155="nulová",J155,0)</f>
        <v>0</v>
      </c>
      <c r="BJ155" s="16" t="s">
        <v>86</v>
      </c>
      <c r="BK155" s="145">
        <f>ROUND(I155*H155,2)</f>
        <v>0</v>
      </c>
      <c r="BL155" s="16" t="s">
        <v>131</v>
      </c>
      <c r="BM155" s="144" t="s">
        <v>172</v>
      </c>
    </row>
    <row r="156" spans="2:65" s="1" customFormat="1" x14ac:dyDescent="0.2">
      <c r="B156" s="31"/>
      <c r="D156" s="146" t="s">
        <v>133</v>
      </c>
      <c r="F156" s="147" t="s">
        <v>173</v>
      </c>
      <c r="I156" s="148"/>
      <c r="L156" s="31"/>
      <c r="M156" s="149"/>
      <c r="T156" s="55"/>
      <c r="AT156" s="16" t="s">
        <v>133</v>
      </c>
      <c r="AU156" s="16" t="s">
        <v>88</v>
      </c>
    </row>
    <row r="157" spans="2:65" s="12" customFormat="1" x14ac:dyDescent="0.2">
      <c r="B157" s="150"/>
      <c r="D157" s="151" t="s">
        <v>135</v>
      </c>
      <c r="E157" s="152" t="s">
        <v>1</v>
      </c>
      <c r="F157" s="153" t="s">
        <v>136</v>
      </c>
      <c r="H157" s="152" t="s">
        <v>1</v>
      </c>
      <c r="I157" s="154"/>
      <c r="L157" s="150"/>
      <c r="M157" s="155"/>
      <c r="T157" s="156"/>
      <c r="AT157" s="152" t="s">
        <v>135</v>
      </c>
      <c r="AU157" s="152" t="s">
        <v>88</v>
      </c>
      <c r="AV157" s="12" t="s">
        <v>86</v>
      </c>
      <c r="AW157" s="12" t="s">
        <v>35</v>
      </c>
      <c r="AX157" s="12" t="s">
        <v>78</v>
      </c>
      <c r="AY157" s="152" t="s">
        <v>125</v>
      </c>
    </row>
    <row r="158" spans="2:65" s="13" customFormat="1" x14ac:dyDescent="0.2">
      <c r="B158" s="157"/>
      <c r="D158" s="151" t="s">
        <v>135</v>
      </c>
      <c r="E158" s="158" t="s">
        <v>1</v>
      </c>
      <c r="F158" s="159" t="s">
        <v>174</v>
      </c>
      <c r="H158" s="160">
        <v>20</v>
      </c>
      <c r="I158" s="161"/>
      <c r="L158" s="157"/>
      <c r="M158" s="162"/>
      <c r="T158" s="163"/>
      <c r="AT158" s="158" t="s">
        <v>135</v>
      </c>
      <c r="AU158" s="158" t="s">
        <v>88</v>
      </c>
      <c r="AV158" s="13" t="s">
        <v>88</v>
      </c>
      <c r="AW158" s="13" t="s">
        <v>35</v>
      </c>
      <c r="AX158" s="13" t="s">
        <v>86</v>
      </c>
      <c r="AY158" s="158" t="s">
        <v>125</v>
      </c>
    </row>
    <row r="159" spans="2:65" s="1" customFormat="1" ht="37.799999999999997" customHeight="1" x14ac:dyDescent="0.2">
      <c r="B159" s="31"/>
      <c r="C159" s="132" t="s">
        <v>175</v>
      </c>
      <c r="D159" s="132" t="s">
        <v>127</v>
      </c>
      <c r="E159" s="133" t="s">
        <v>176</v>
      </c>
      <c r="F159" s="134" t="s">
        <v>177</v>
      </c>
      <c r="G159" s="135" t="s">
        <v>153</v>
      </c>
      <c r="H159" s="136">
        <v>9136</v>
      </c>
      <c r="I159" s="137"/>
      <c r="J159" s="138">
        <f>ROUND(I159*H159,2)</f>
        <v>0</v>
      </c>
      <c r="K159" s="139"/>
      <c r="L159" s="31"/>
      <c r="M159" s="140" t="s">
        <v>1</v>
      </c>
      <c r="N159" s="141" t="s">
        <v>43</v>
      </c>
      <c r="P159" s="142">
        <f>O159*H159</f>
        <v>0</v>
      </c>
      <c r="Q159" s="142">
        <v>0</v>
      </c>
      <c r="R159" s="142">
        <f>Q159*H159</f>
        <v>0</v>
      </c>
      <c r="S159" s="142">
        <v>0</v>
      </c>
      <c r="T159" s="143">
        <f>S159*H159</f>
        <v>0</v>
      </c>
      <c r="AR159" s="144" t="s">
        <v>131</v>
      </c>
      <c r="AT159" s="144" t="s">
        <v>127</v>
      </c>
      <c r="AU159" s="144" t="s">
        <v>88</v>
      </c>
      <c r="AY159" s="16" t="s">
        <v>125</v>
      </c>
      <c r="BE159" s="145">
        <f>IF(N159="základní",J159,0)</f>
        <v>0</v>
      </c>
      <c r="BF159" s="145">
        <f>IF(N159="snížená",J159,0)</f>
        <v>0</v>
      </c>
      <c r="BG159" s="145">
        <f>IF(N159="zákl. přenesená",J159,0)</f>
        <v>0</v>
      </c>
      <c r="BH159" s="145">
        <f>IF(N159="sníž. přenesená",J159,0)</f>
        <v>0</v>
      </c>
      <c r="BI159" s="145">
        <f>IF(N159="nulová",J159,0)</f>
        <v>0</v>
      </c>
      <c r="BJ159" s="16" t="s">
        <v>86</v>
      </c>
      <c r="BK159" s="145">
        <f>ROUND(I159*H159,2)</f>
        <v>0</v>
      </c>
      <c r="BL159" s="16" t="s">
        <v>131</v>
      </c>
      <c r="BM159" s="144" t="s">
        <v>178</v>
      </c>
    </row>
    <row r="160" spans="2:65" s="1" customFormat="1" x14ac:dyDescent="0.2">
      <c r="B160" s="31"/>
      <c r="D160" s="146" t="s">
        <v>133</v>
      </c>
      <c r="F160" s="147" t="s">
        <v>179</v>
      </c>
      <c r="I160" s="148"/>
      <c r="L160" s="31"/>
      <c r="M160" s="149"/>
      <c r="T160" s="55"/>
      <c r="AT160" s="16" t="s">
        <v>133</v>
      </c>
      <c r="AU160" s="16" t="s">
        <v>88</v>
      </c>
    </row>
    <row r="161" spans="2:51" s="12" customFormat="1" x14ac:dyDescent="0.2">
      <c r="B161" s="150"/>
      <c r="D161" s="151" t="s">
        <v>135</v>
      </c>
      <c r="E161" s="152" t="s">
        <v>1</v>
      </c>
      <c r="F161" s="153" t="s">
        <v>136</v>
      </c>
      <c r="H161" s="152" t="s">
        <v>1</v>
      </c>
      <c r="I161" s="154"/>
      <c r="L161" s="150"/>
      <c r="M161" s="155"/>
      <c r="T161" s="156"/>
      <c r="AT161" s="152" t="s">
        <v>135</v>
      </c>
      <c r="AU161" s="152" t="s">
        <v>88</v>
      </c>
      <c r="AV161" s="12" t="s">
        <v>86</v>
      </c>
      <c r="AW161" s="12" t="s">
        <v>35</v>
      </c>
      <c r="AX161" s="12" t="s">
        <v>78</v>
      </c>
      <c r="AY161" s="152" t="s">
        <v>125</v>
      </c>
    </row>
    <row r="162" spans="2:51" s="13" customFormat="1" x14ac:dyDescent="0.2">
      <c r="B162" s="157"/>
      <c r="D162" s="151" t="s">
        <v>135</v>
      </c>
      <c r="E162" s="158" t="s">
        <v>1</v>
      </c>
      <c r="F162" s="159" t="s">
        <v>180</v>
      </c>
      <c r="H162" s="160">
        <v>1226</v>
      </c>
      <c r="I162" s="161"/>
      <c r="L162" s="157"/>
      <c r="M162" s="162"/>
      <c r="T162" s="163"/>
      <c r="AT162" s="158" t="s">
        <v>135</v>
      </c>
      <c r="AU162" s="158" t="s">
        <v>88</v>
      </c>
      <c r="AV162" s="13" t="s">
        <v>88</v>
      </c>
      <c r="AW162" s="13" t="s">
        <v>35</v>
      </c>
      <c r="AX162" s="13" t="s">
        <v>78</v>
      </c>
      <c r="AY162" s="158" t="s">
        <v>125</v>
      </c>
    </row>
    <row r="163" spans="2:51" s="13" customFormat="1" x14ac:dyDescent="0.2">
      <c r="B163" s="157"/>
      <c r="D163" s="151" t="s">
        <v>135</v>
      </c>
      <c r="E163" s="158" t="s">
        <v>1</v>
      </c>
      <c r="F163" s="159" t="s">
        <v>181</v>
      </c>
      <c r="H163" s="160">
        <v>1043</v>
      </c>
      <c r="I163" s="161"/>
      <c r="L163" s="157"/>
      <c r="M163" s="162"/>
      <c r="T163" s="163"/>
      <c r="AT163" s="158" t="s">
        <v>135</v>
      </c>
      <c r="AU163" s="158" t="s">
        <v>88</v>
      </c>
      <c r="AV163" s="13" t="s">
        <v>88</v>
      </c>
      <c r="AW163" s="13" t="s">
        <v>35</v>
      </c>
      <c r="AX163" s="13" t="s">
        <v>78</v>
      </c>
      <c r="AY163" s="158" t="s">
        <v>125</v>
      </c>
    </row>
    <row r="164" spans="2:51" s="13" customFormat="1" x14ac:dyDescent="0.2">
      <c r="B164" s="157"/>
      <c r="D164" s="151" t="s">
        <v>135</v>
      </c>
      <c r="E164" s="158" t="s">
        <v>1</v>
      </c>
      <c r="F164" s="159" t="s">
        <v>182</v>
      </c>
      <c r="H164" s="160">
        <v>1583</v>
      </c>
      <c r="I164" s="161"/>
      <c r="L164" s="157"/>
      <c r="M164" s="162"/>
      <c r="T164" s="163"/>
      <c r="AT164" s="158" t="s">
        <v>135</v>
      </c>
      <c r="AU164" s="158" t="s">
        <v>88</v>
      </c>
      <c r="AV164" s="13" t="s">
        <v>88</v>
      </c>
      <c r="AW164" s="13" t="s">
        <v>35</v>
      </c>
      <c r="AX164" s="13" t="s">
        <v>78</v>
      </c>
      <c r="AY164" s="158" t="s">
        <v>125</v>
      </c>
    </row>
    <row r="165" spans="2:51" s="13" customFormat="1" x14ac:dyDescent="0.2">
      <c r="B165" s="157"/>
      <c r="D165" s="151" t="s">
        <v>135</v>
      </c>
      <c r="E165" s="158" t="s">
        <v>1</v>
      </c>
      <c r="F165" s="159" t="s">
        <v>183</v>
      </c>
      <c r="H165" s="160">
        <v>612</v>
      </c>
      <c r="I165" s="161"/>
      <c r="L165" s="157"/>
      <c r="M165" s="162"/>
      <c r="T165" s="163"/>
      <c r="AT165" s="158" t="s">
        <v>135</v>
      </c>
      <c r="AU165" s="158" t="s">
        <v>88</v>
      </c>
      <c r="AV165" s="13" t="s">
        <v>88</v>
      </c>
      <c r="AW165" s="13" t="s">
        <v>35</v>
      </c>
      <c r="AX165" s="13" t="s">
        <v>78</v>
      </c>
      <c r="AY165" s="158" t="s">
        <v>125</v>
      </c>
    </row>
    <row r="166" spans="2:51" s="13" customFormat="1" x14ac:dyDescent="0.2">
      <c r="B166" s="157"/>
      <c r="D166" s="151" t="s">
        <v>135</v>
      </c>
      <c r="E166" s="158" t="s">
        <v>1</v>
      </c>
      <c r="F166" s="159" t="s">
        <v>184</v>
      </c>
      <c r="H166" s="160">
        <v>1570</v>
      </c>
      <c r="I166" s="161"/>
      <c r="L166" s="157"/>
      <c r="M166" s="162"/>
      <c r="T166" s="163"/>
      <c r="AT166" s="158" t="s">
        <v>135</v>
      </c>
      <c r="AU166" s="158" t="s">
        <v>88</v>
      </c>
      <c r="AV166" s="13" t="s">
        <v>88</v>
      </c>
      <c r="AW166" s="13" t="s">
        <v>35</v>
      </c>
      <c r="AX166" s="13" t="s">
        <v>78</v>
      </c>
      <c r="AY166" s="158" t="s">
        <v>125</v>
      </c>
    </row>
    <row r="167" spans="2:51" s="13" customFormat="1" x14ac:dyDescent="0.2">
      <c r="B167" s="157"/>
      <c r="D167" s="151" t="s">
        <v>135</v>
      </c>
      <c r="E167" s="158" t="s">
        <v>1</v>
      </c>
      <c r="F167" s="159" t="s">
        <v>185</v>
      </c>
      <c r="H167" s="160">
        <v>1079</v>
      </c>
      <c r="I167" s="161"/>
      <c r="L167" s="157"/>
      <c r="M167" s="162"/>
      <c r="T167" s="163"/>
      <c r="AT167" s="158" t="s">
        <v>135</v>
      </c>
      <c r="AU167" s="158" t="s">
        <v>88</v>
      </c>
      <c r="AV167" s="13" t="s">
        <v>88</v>
      </c>
      <c r="AW167" s="13" t="s">
        <v>35</v>
      </c>
      <c r="AX167" s="13" t="s">
        <v>78</v>
      </c>
      <c r="AY167" s="158" t="s">
        <v>125</v>
      </c>
    </row>
    <row r="168" spans="2:51" s="13" customFormat="1" x14ac:dyDescent="0.2">
      <c r="B168" s="157"/>
      <c r="D168" s="151" t="s">
        <v>135</v>
      </c>
      <c r="E168" s="158" t="s">
        <v>1</v>
      </c>
      <c r="F168" s="159" t="s">
        <v>186</v>
      </c>
      <c r="H168" s="160">
        <v>525</v>
      </c>
      <c r="I168" s="161"/>
      <c r="L168" s="157"/>
      <c r="M168" s="162"/>
      <c r="T168" s="163"/>
      <c r="AT168" s="158" t="s">
        <v>135</v>
      </c>
      <c r="AU168" s="158" t="s">
        <v>88</v>
      </c>
      <c r="AV168" s="13" t="s">
        <v>88</v>
      </c>
      <c r="AW168" s="13" t="s">
        <v>35</v>
      </c>
      <c r="AX168" s="13" t="s">
        <v>78</v>
      </c>
      <c r="AY168" s="158" t="s">
        <v>125</v>
      </c>
    </row>
    <row r="169" spans="2:51" s="13" customFormat="1" x14ac:dyDescent="0.2">
      <c r="B169" s="157"/>
      <c r="D169" s="151" t="s">
        <v>135</v>
      </c>
      <c r="E169" s="158" t="s">
        <v>1</v>
      </c>
      <c r="F169" s="159" t="s">
        <v>187</v>
      </c>
      <c r="H169" s="160">
        <v>675</v>
      </c>
      <c r="I169" s="161"/>
      <c r="L169" s="157"/>
      <c r="M169" s="162"/>
      <c r="T169" s="163"/>
      <c r="AT169" s="158" t="s">
        <v>135</v>
      </c>
      <c r="AU169" s="158" t="s">
        <v>88</v>
      </c>
      <c r="AV169" s="13" t="s">
        <v>88</v>
      </c>
      <c r="AW169" s="13" t="s">
        <v>35</v>
      </c>
      <c r="AX169" s="13" t="s">
        <v>78</v>
      </c>
      <c r="AY169" s="158" t="s">
        <v>125</v>
      </c>
    </row>
    <row r="170" spans="2:51" s="13" customFormat="1" x14ac:dyDescent="0.2">
      <c r="B170" s="157"/>
      <c r="D170" s="151" t="s">
        <v>135</v>
      </c>
      <c r="E170" s="158" t="s">
        <v>1</v>
      </c>
      <c r="F170" s="159" t="s">
        <v>188</v>
      </c>
      <c r="H170" s="160">
        <v>9</v>
      </c>
      <c r="I170" s="161"/>
      <c r="L170" s="157"/>
      <c r="M170" s="162"/>
      <c r="T170" s="163"/>
      <c r="AT170" s="158" t="s">
        <v>135</v>
      </c>
      <c r="AU170" s="158" t="s">
        <v>88</v>
      </c>
      <c r="AV170" s="13" t="s">
        <v>88</v>
      </c>
      <c r="AW170" s="13" t="s">
        <v>35</v>
      </c>
      <c r="AX170" s="13" t="s">
        <v>78</v>
      </c>
      <c r="AY170" s="158" t="s">
        <v>125</v>
      </c>
    </row>
    <row r="171" spans="2:51" s="13" customFormat="1" x14ac:dyDescent="0.2">
      <c r="B171" s="157"/>
      <c r="D171" s="151" t="s">
        <v>135</v>
      </c>
      <c r="E171" s="158" t="s">
        <v>1</v>
      </c>
      <c r="F171" s="159" t="s">
        <v>189</v>
      </c>
      <c r="H171" s="160">
        <v>7</v>
      </c>
      <c r="I171" s="161"/>
      <c r="L171" s="157"/>
      <c r="M171" s="162"/>
      <c r="T171" s="163"/>
      <c r="AT171" s="158" t="s">
        <v>135</v>
      </c>
      <c r="AU171" s="158" t="s">
        <v>88</v>
      </c>
      <c r="AV171" s="13" t="s">
        <v>88</v>
      </c>
      <c r="AW171" s="13" t="s">
        <v>35</v>
      </c>
      <c r="AX171" s="13" t="s">
        <v>78</v>
      </c>
      <c r="AY171" s="158" t="s">
        <v>125</v>
      </c>
    </row>
    <row r="172" spans="2:51" s="13" customFormat="1" x14ac:dyDescent="0.2">
      <c r="B172" s="157"/>
      <c r="D172" s="151" t="s">
        <v>135</v>
      </c>
      <c r="E172" s="158" t="s">
        <v>1</v>
      </c>
      <c r="F172" s="159" t="s">
        <v>190</v>
      </c>
      <c r="H172" s="160">
        <v>51</v>
      </c>
      <c r="I172" s="161"/>
      <c r="L172" s="157"/>
      <c r="M172" s="162"/>
      <c r="T172" s="163"/>
      <c r="AT172" s="158" t="s">
        <v>135</v>
      </c>
      <c r="AU172" s="158" t="s">
        <v>88</v>
      </c>
      <c r="AV172" s="13" t="s">
        <v>88</v>
      </c>
      <c r="AW172" s="13" t="s">
        <v>35</v>
      </c>
      <c r="AX172" s="13" t="s">
        <v>78</v>
      </c>
      <c r="AY172" s="158" t="s">
        <v>125</v>
      </c>
    </row>
    <row r="173" spans="2:51" s="13" customFormat="1" x14ac:dyDescent="0.2">
      <c r="B173" s="157"/>
      <c r="D173" s="151" t="s">
        <v>135</v>
      </c>
      <c r="E173" s="158" t="s">
        <v>1</v>
      </c>
      <c r="F173" s="159" t="s">
        <v>191</v>
      </c>
      <c r="H173" s="160">
        <v>43.6</v>
      </c>
      <c r="I173" s="161"/>
      <c r="L173" s="157"/>
      <c r="M173" s="162"/>
      <c r="T173" s="163"/>
      <c r="AT173" s="158" t="s">
        <v>135</v>
      </c>
      <c r="AU173" s="158" t="s">
        <v>88</v>
      </c>
      <c r="AV173" s="13" t="s">
        <v>88</v>
      </c>
      <c r="AW173" s="13" t="s">
        <v>35</v>
      </c>
      <c r="AX173" s="13" t="s">
        <v>78</v>
      </c>
      <c r="AY173" s="158" t="s">
        <v>125</v>
      </c>
    </row>
    <row r="174" spans="2:51" s="13" customFormat="1" ht="20.399999999999999" x14ac:dyDescent="0.2">
      <c r="B174" s="157"/>
      <c r="D174" s="151" t="s">
        <v>135</v>
      </c>
      <c r="E174" s="158" t="s">
        <v>1</v>
      </c>
      <c r="F174" s="159" t="s">
        <v>192</v>
      </c>
      <c r="H174" s="160">
        <v>92.5</v>
      </c>
      <c r="I174" s="161"/>
      <c r="L174" s="157"/>
      <c r="M174" s="162"/>
      <c r="T174" s="163"/>
      <c r="AT174" s="158" t="s">
        <v>135</v>
      </c>
      <c r="AU174" s="158" t="s">
        <v>88</v>
      </c>
      <c r="AV174" s="13" t="s">
        <v>88</v>
      </c>
      <c r="AW174" s="13" t="s">
        <v>35</v>
      </c>
      <c r="AX174" s="13" t="s">
        <v>78</v>
      </c>
      <c r="AY174" s="158" t="s">
        <v>125</v>
      </c>
    </row>
    <row r="175" spans="2:51" s="13" customFormat="1" ht="20.399999999999999" x14ac:dyDescent="0.2">
      <c r="B175" s="157"/>
      <c r="D175" s="151" t="s">
        <v>135</v>
      </c>
      <c r="E175" s="158" t="s">
        <v>1</v>
      </c>
      <c r="F175" s="159" t="s">
        <v>193</v>
      </c>
      <c r="H175" s="160">
        <v>72.7</v>
      </c>
      <c r="I175" s="161"/>
      <c r="L175" s="157"/>
      <c r="M175" s="162"/>
      <c r="T175" s="163"/>
      <c r="AT175" s="158" t="s">
        <v>135</v>
      </c>
      <c r="AU175" s="158" t="s">
        <v>88</v>
      </c>
      <c r="AV175" s="13" t="s">
        <v>88</v>
      </c>
      <c r="AW175" s="13" t="s">
        <v>35</v>
      </c>
      <c r="AX175" s="13" t="s">
        <v>78</v>
      </c>
      <c r="AY175" s="158" t="s">
        <v>125</v>
      </c>
    </row>
    <row r="176" spans="2:51" s="13" customFormat="1" x14ac:dyDescent="0.2">
      <c r="B176" s="157"/>
      <c r="D176" s="151" t="s">
        <v>135</v>
      </c>
      <c r="E176" s="158" t="s">
        <v>1</v>
      </c>
      <c r="F176" s="159" t="s">
        <v>194</v>
      </c>
      <c r="H176" s="160">
        <v>38.200000000000003</v>
      </c>
      <c r="I176" s="161"/>
      <c r="L176" s="157"/>
      <c r="M176" s="162"/>
      <c r="T176" s="163"/>
      <c r="AT176" s="158" t="s">
        <v>135</v>
      </c>
      <c r="AU176" s="158" t="s">
        <v>88</v>
      </c>
      <c r="AV176" s="13" t="s">
        <v>88</v>
      </c>
      <c r="AW176" s="13" t="s">
        <v>35</v>
      </c>
      <c r="AX176" s="13" t="s">
        <v>78</v>
      </c>
      <c r="AY176" s="158" t="s">
        <v>125</v>
      </c>
    </row>
    <row r="177" spans="2:65" s="13" customFormat="1" x14ac:dyDescent="0.2">
      <c r="B177" s="157"/>
      <c r="D177" s="151" t="s">
        <v>135</v>
      </c>
      <c r="E177" s="158" t="s">
        <v>1</v>
      </c>
      <c r="F177" s="159" t="s">
        <v>195</v>
      </c>
      <c r="H177" s="160">
        <v>35.6</v>
      </c>
      <c r="I177" s="161"/>
      <c r="L177" s="157"/>
      <c r="M177" s="162"/>
      <c r="T177" s="163"/>
      <c r="AT177" s="158" t="s">
        <v>135</v>
      </c>
      <c r="AU177" s="158" t="s">
        <v>88</v>
      </c>
      <c r="AV177" s="13" t="s">
        <v>88</v>
      </c>
      <c r="AW177" s="13" t="s">
        <v>35</v>
      </c>
      <c r="AX177" s="13" t="s">
        <v>78</v>
      </c>
      <c r="AY177" s="158" t="s">
        <v>125</v>
      </c>
    </row>
    <row r="178" spans="2:65" s="13" customFormat="1" ht="20.399999999999999" x14ac:dyDescent="0.2">
      <c r="B178" s="157"/>
      <c r="D178" s="151" t="s">
        <v>135</v>
      </c>
      <c r="E178" s="158" t="s">
        <v>1</v>
      </c>
      <c r="F178" s="159" t="s">
        <v>196</v>
      </c>
      <c r="H178" s="160">
        <v>240.4</v>
      </c>
      <c r="I178" s="161"/>
      <c r="L178" s="157"/>
      <c r="M178" s="162"/>
      <c r="T178" s="163"/>
      <c r="AT178" s="158" t="s">
        <v>135</v>
      </c>
      <c r="AU178" s="158" t="s">
        <v>88</v>
      </c>
      <c r="AV178" s="13" t="s">
        <v>88</v>
      </c>
      <c r="AW178" s="13" t="s">
        <v>35</v>
      </c>
      <c r="AX178" s="13" t="s">
        <v>78</v>
      </c>
      <c r="AY178" s="158" t="s">
        <v>125</v>
      </c>
    </row>
    <row r="179" spans="2:65" s="13" customFormat="1" ht="20.399999999999999" x14ac:dyDescent="0.2">
      <c r="B179" s="157"/>
      <c r="D179" s="151" t="s">
        <v>135</v>
      </c>
      <c r="E179" s="158" t="s">
        <v>1</v>
      </c>
      <c r="F179" s="159" t="s">
        <v>197</v>
      </c>
      <c r="H179" s="160">
        <v>233</v>
      </c>
      <c r="I179" s="161"/>
      <c r="L179" s="157"/>
      <c r="M179" s="162"/>
      <c r="T179" s="163"/>
      <c r="AT179" s="158" t="s">
        <v>135</v>
      </c>
      <c r="AU179" s="158" t="s">
        <v>88</v>
      </c>
      <c r="AV179" s="13" t="s">
        <v>88</v>
      </c>
      <c r="AW179" s="13" t="s">
        <v>35</v>
      </c>
      <c r="AX179" s="13" t="s">
        <v>78</v>
      </c>
      <c r="AY179" s="158" t="s">
        <v>125</v>
      </c>
    </row>
    <row r="180" spans="2:65" s="14" customFormat="1" x14ac:dyDescent="0.2">
      <c r="B180" s="164"/>
      <c r="D180" s="151" t="s">
        <v>135</v>
      </c>
      <c r="E180" s="165" t="s">
        <v>1</v>
      </c>
      <c r="F180" s="166" t="s">
        <v>144</v>
      </c>
      <c r="H180" s="167">
        <v>9136.0000000000018</v>
      </c>
      <c r="I180" s="168"/>
      <c r="L180" s="164"/>
      <c r="M180" s="169"/>
      <c r="T180" s="170"/>
      <c r="AT180" s="165" t="s">
        <v>135</v>
      </c>
      <c r="AU180" s="165" t="s">
        <v>88</v>
      </c>
      <c r="AV180" s="14" t="s">
        <v>131</v>
      </c>
      <c r="AW180" s="14" t="s">
        <v>35</v>
      </c>
      <c r="AX180" s="14" t="s">
        <v>86</v>
      </c>
      <c r="AY180" s="165" t="s">
        <v>125</v>
      </c>
    </row>
    <row r="181" spans="2:65" s="1" customFormat="1" ht="37.799999999999997" customHeight="1" x14ac:dyDescent="0.2">
      <c r="B181" s="31"/>
      <c r="C181" s="132" t="s">
        <v>198</v>
      </c>
      <c r="D181" s="132" t="s">
        <v>127</v>
      </c>
      <c r="E181" s="133" t="s">
        <v>199</v>
      </c>
      <c r="F181" s="134" t="s">
        <v>200</v>
      </c>
      <c r="G181" s="135" t="s">
        <v>153</v>
      </c>
      <c r="H181" s="136">
        <v>549</v>
      </c>
      <c r="I181" s="137"/>
      <c r="J181" s="138">
        <f>ROUND(I181*H181,2)</f>
        <v>0</v>
      </c>
      <c r="K181" s="139"/>
      <c r="L181" s="31"/>
      <c r="M181" s="140" t="s">
        <v>1</v>
      </c>
      <c r="N181" s="141" t="s">
        <v>43</v>
      </c>
      <c r="P181" s="142">
        <f>O181*H181</f>
        <v>0</v>
      </c>
      <c r="Q181" s="142">
        <v>0</v>
      </c>
      <c r="R181" s="142">
        <f>Q181*H181</f>
        <v>0</v>
      </c>
      <c r="S181" s="142">
        <v>0</v>
      </c>
      <c r="T181" s="143">
        <f>S181*H181</f>
        <v>0</v>
      </c>
      <c r="AR181" s="144" t="s">
        <v>131</v>
      </c>
      <c r="AT181" s="144" t="s">
        <v>127</v>
      </c>
      <c r="AU181" s="144" t="s">
        <v>88</v>
      </c>
      <c r="AY181" s="16" t="s">
        <v>125</v>
      </c>
      <c r="BE181" s="145">
        <f>IF(N181="základní",J181,0)</f>
        <v>0</v>
      </c>
      <c r="BF181" s="145">
        <f>IF(N181="snížená",J181,0)</f>
        <v>0</v>
      </c>
      <c r="BG181" s="145">
        <f>IF(N181="zákl. přenesená",J181,0)</f>
        <v>0</v>
      </c>
      <c r="BH181" s="145">
        <f>IF(N181="sníž. přenesená",J181,0)</f>
        <v>0</v>
      </c>
      <c r="BI181" s="145">
        <f>IF(N181="nulová",J181,0)</f>
        <v>0</v>
      </c>
      <c r="BJ181" s="16" t="s">
        <v>86</v>
      </c>
      <c r="BK181" s="145">
        <f>ROUND(I181*H181,2)</f>
        <v>0</v>
      </c>
      <c r="BL181" s="16" t="s">
        <v>131</v>
      </c>
      <c r="BM181" s="144" t="s">
        <v>201</v>
      </c>
    </row>
    <row r="182" spans="2:65" s="1" customFormat="1" x14ac:dyDescent="0.2">
      <c r="B182" s="31"/>
      <c r="D182" s="146" t="s">
        <v>133</v>
      </c>
      <c r="F182" s="147" t="s">
        <v>202</v>
      </c>
      <c r="I182" s="148"/>
      <c r="L182" s="31"/>
      <c r="M182" s="149"/>
      <c r="T182" s="55"/>
      <c r="AT182" s="16" t="s">
        <v>133</v>
      </c>
      <c r="AU182" s="16" t="s">
        <v>88</v>
      </c>
    </row>
    <row r="183" spans="2:65" s="12" customFormat="1" x14ac:dyDescent="0.2">
      <c r="B183" s="150"/>
      <c r="D183" s="151" t="s">
        <v>135</v>
      </c>
      <c r="E183" s="152" t="s">
        <v>1</v>
      </c>
      <c r="F183" s="153" t="s">
        <v>136</v>
      </c>
      <c r="H183" s="152" t="s">
        <v>1</v>
      </c>
      <c r="I183" s="154"/>
      <c r="L183" s="150"/>
      <c r="M183" s="155"/>
      <c r="T183" s="156"/>
      <c r="AT183" s="152" t="s">
        <v>135</v>
      </c>
      <c r="AU183" s="152" t="s">
        <v>88</v>
      </c>
      <c r="AV183" s="12" t="s">
        <v>86</v>
      </c>
      <c r="AW183" s="12" t="s">
        <v>35</v>
      </c>
      <c r="AX183" s="12" t="s">
        <v>78</v>
      </c>
      <c r="AY183" s="152" t="s">
        <v>125</v>
      </c>
    </row>
    <row r="184" spans="2:65" s="13" customFormat="1" x14ac:dyDescent="0.2">
      <c r="B184" s="157"/>
      <c r="D184" s="151" t="s">
        <v>135</v>
      </c>
      <c r="E184" s="158" t="s">
        <v>1</v>
      </c>
      <c r="F184" s="159" t="s">
        <v>203</v>
      </c>
      <c r="H184" s="160">
        <v>549</v>
      </c>
      <c r="I184" s="161"/>
      <c r="L184" s="157"/>
      <c r="M184" s="162"/>
      <c r="T184" s="163"/>
      <c r="AT184" s="158" t="s">
        <v>135</v>
      </c>
      <c r="AU184" s="158" t="s">
        <v>88</v>
      </c>
      <c r="AV184" s="13" t="s">
        <v>88</v>
      </c>
      <c r="AW184" s="13" t="s">
        <v>35</v>
      </c>
      <c r="AX184" s="13" t="s">
        <v>86</v>
      </c>
      <c r="AY184" s="158" t="s">
        <v>125</v>
      </c>
    </row>
    <row r="185" spans="2:65" s="1" customFormat="1" ht="37.799999999999997" customHeight="1" x14ac:dyDescent="0.2">
      <c r="B185" s="31"/>
      <c r="C185" s="132" t="s">
        <v>204</v>
      </c>
      <c r="D185" s="132" t="s">
        <v>127</v>
      </c>
      <c r="E185" s="133" t="s">
        <v>205</v>
      </c>
      <c r="F185" s="134" t="s">
        <v>206</v>
      </c>
      <c r="G185" s="135" t="s">
        <v>153</v>
      </c>
      <c r="H185" s="136">
        <v>1590</v>
      </c>
      <c r="I185" s="137"/>
      <c r="J185" s="138">
        <f>ROUND(I185*H185,2)</f>
        <v>0</v>
      </c>
      <c r="K185" s="139"/>
      <c r="L185" s="31"/>
      <c r="M185" s="140" t="s">
        <v>1</v>
      </c>
      <c r="N185" s="141" t="s">
        <v>43</v>
      </c>
      <c r="P185" s="142">
        <f>O185*H185</f>
        <v>0</v>
      </c>
      <c r="Q185" s="142">
        <v>0</v>
      </c>
      <c r="R185" s="142">
        <f>Q185*H185</f>
        <v>0</v>
      </c>
      <c r="S185" s="142">
        <v>0</v>
      </c>
      <c r="T185" s="143">
        <f>S185*H185</f>
        <v>0</v>
      </c>
      <c r="AR185" s="144" t="s">
        <v>131</v>
      </c>
      <c r="AT185" s="144" t="s">
        <v>127</v>
      </c>
      <c r="AU185" s="144" t="s">
        <v>88</v>
      </c>
      <c r="AY185" s="16" t="s">
        <v>125</v>
      </c>
      <c r="BE185" s="145">
        <f>IF(N185="základní",J185,0)</f>
        <v>0</v>
      </c>
      <c r="BF185" s="145">
        <f>IF(N185="snížená",J185,0)</f>
        <v>0</v>
      </c>
      <c r="BG185" s="145">
        <f>IF(N185="zákl. přenesená",J185,0)</f>
        <v>0</v>
      </c>
      <c r="BH185" s="145">
        <f>IF(N185="sníž. přenesená",J185,0)</f>
        <v>0</v>
      </c>
      <c r="BI185" s="145">
        <f>IF(N185="nulová",J185,0)</f>
        <v>0</v>
      </c>
      <c r="BJ185" s="16" t="s">
        <v>86</v>
      </c>
      <c r="BK185" s="145">
        <f>ROUND(I185*H185,2)</f>
        <v>0</v>
      </c>
      <c r="BL185" s="16" t="s">
        <v>131</v>
      </c>
      <c r="BM185" s="144" t="s">
        <v>207</v>
      </c>
    </row>
    <row r="186" spans="2:65" s="1" customFormat="1" x14ac:dyDescent="0.2">
      <c r="B186" s="31"/>
      <c r="D186" s="146" t="s">
        <v>133</v>
      </c>
      <c r="F186" s="147" t="s">
        <v>208</v>
      </c>
      <c r="I186" s="148"/>
      <c r="L186" s="31"/>
      <c r="M186" s="149"/>
      <c r="T186" s="55"/>
      <c r="AT186" s="16" t="s">
        <v>133</v>
      </c>
      <c r="AU186" s="16" t="s">
        <v>88</v>
      </c>
    </row>
    <row r="187" spans="2:65" s="12" customFormat="1" x14ac:dyDescent="0.2">
      <c r="B187" s="150"/>
      <c r="D187" s="151" t="s">
        <v>135</v>
      </c>
      <c r="E187" s="152" t="s">
        <v>1</v>
      </c>
      <c r="F187" s="153" t="s">
        <v>136</v>
      </c>
      <c r="H187" s="152" t="s">
        <v>1</v>
      </c>
      <c r="I187" s="154"/>
      <c r="L187" s="150"/>
      <c r="M187" s="155"/>
      <c r="T187" s="156"/>
      <c r="AT187" s="152" t="s">
        <v>135</v>
      </c>
      <c r="AU187" s="152" t="s">
        <v>88</v>
      </c>
      <c r="AV187" s="12" t="s">
        <v>86</v>
      </c>
      <c r="AW187" s="12" t="s">
        <v>35</v>
      </c>
      <c r="AX187" s="12" t="s">
        <v>78</v>
      </c>
      <c r="AY187" s="152" t="s">
        <v>125</v>
      </c>
    </row>
    <row r="188" spans="2:65" s="13" customFormat="1" x14ac:dyDescent="0.2">
      <c r="B188" s="157"/>
      <c r="D188" s="151" t="s">
        <v>135</v>
      </c>
      <c r="E188" s="158" t="s">
        <v>1</v>
      </c>
      <c r="F188" s="159" t="s">
        <v>209</v>
      </c>
      <c r="H188" s="160">
        <v>612</v>
      </c>
      <c r="I188" s="161"/>
      <c r="L188" s="157"/>
      <c r="M188" s="162"/>
      <c r="T188" s="163"/>
      <c r="AT188" s="158" t="s">
        <v>135</v>
      </c>
      <c r="AU188" s="158" t="s">
        <v>88</v>
      </c>
      <c r="AV188" s="13" t="s">
        <v>88</v>
      </c>
      <c r="AW188" s="13" t="s">
        <v>35</v>
      </c>
      <c r="AX188" s="13" t="s">
        <v>78</v>
      </c>
      <c r="AY188" s="158" t="s">
        <v>125</v>
      </c>
    </row>
    <row r="189" spans="2:65" s="13" customFormat="1" x14ac:dyDescent="0.2">
      <c r="B189" s="157"/>
      <c r="D189" s="151" t="s">
        <v>135</v>
      </c>
      <c r="E189" s="158" t="s">
        <v>1</v>
      </c>
      <c r="F189" s="159" t="s">
        <v>210</v>
      </c>
      <c r="H189" s="160">
        <v>959</v>
      </c>
      <c r="I189" s="161"/>
      <c r="L189" s="157"/>
      <c r="M189" s="162"/>
      <c r="T189" s="163"/>
      <c r="AT189" s="158" t="s">
        <v>135</v>
      </c>
      <c r="AU189" s="158" t="s">
        <v>88</v>
      </c>
      <c r="AV189" s="13" t="s">
        <v>88</v>
      </c>
      <c r="AW189" s="13" t="s">
        <v>35</v>
      </c>
      <c r="AX189" s="13" t="s">
        <v>78</v>
      </c>
      <c r="AY189" s="158" t="s">
        <v>125</v>
      </c>
    </row>
    <row r="190" spans="2:65" s="13" customFormat="1" ht="20.399999999999999" x14ac:dyDescent="0.2">
      <c r="B190" s="157"/>
      <c r="D190" s="151" t="s">
        <v>135</v>
      </c>
      <c r="E190" s="158" t="s">
        <v>1</v>
      </c>
      <c r="F190" s="159" t="s">
        <v>211</v>
      </c>
      <c r="H190" s="160">
        <v>19</v>
      </c>
      <c r="I190" s="161"/>
      <c r="L190" s="157"/>
      <c r="M190" s="162"/>
      <c r="T190" s="163"/>
      <c r="AT190" s="158" t="s">
        <v>135</v>
      </c>
      <c r="AU190" s="158" t="s">
        <v>88</v>
      </c>
      <c r="AV190" s="13" t="s">
        <v>88</v>
      </c>
      <c r="AW190" s="13" t="s">
        <v>35</v>
      </c>
      <c r="AX190" s="13" t="s">
        <v>78</v>
      </c>
      <c r="AY190" s="158" t="s">
        <v>125</v>
      </c>
    </row>
    <row r="191" spans="2:65" s="14" customFormat="1" x14ac:dyDescent="0.2">
      <c r="B191" s="164"/>
      <c r="D191" s="151" t="s">
        <v>135</v>
      </c>
      <c r="E191" s="165" t="s">
        <v>1</v>
      </c>
      <c r="F191" s="166" t="s">
        <v>144</v>
      </c>
      <c r="H191" s="167">
        <v>1590</v>
      </c>
      <c r="I191" s="168"/>
      <c r="L191" s="164"/>
      <c r="M191" s="169"/>
      <c r="T191" s="170"/>
      <c r="AT191" s="165" t="s">
        <v>135</v>
      </c>
      <c r="AU191" s="165" t="s">
        <v>88</v>
      </c>
      <c r="AV191" s="14" t="s">
        <v>131</v>
      </c>
      <c r="AW191" s="14" t="s">
        <v>35</v>
      </c>
      <c r="AX191" s="14" t="s">
        <v>86</v>
      </c>
      <c r="AY191" s="165" t="s">
        <v>125</v>
      </c>
    </row>
    <row r="192" spans="2:65" s="1" customFormat="1" ht="24.15" customHeight="1" x14ac:dyDescent="0.2">
      <c r="B192" s="31"/>
      <c r="C192" s="132" t="s">
        <v>212</v>
      </c>
      <c r="D192" s="132" t="s">
        <v>127</v>
      </c>
      <c r="E192" s="133" t="s">
        <v>213</v>
      </c>
      <c r="F192" s="134" t="s">
        <v>214</v>
      </c>
      <c r="G192" s="135" t="s">
        <v>153</v>
      </c>
      <c r="H192" s="136">
        <v>10030</v>
      </c>
      <c r="I192" s="137"/>
      <c r="J192" s="138">
        <f>ROUND(I192*H192,2)</f>
        <v>0</v>
      </c>
      <c r="K192" s="139"/>
      <c r="L192" s="31"/>
      <c r="M192" s="140" t="s">
        <v>1</v>
      </c>
      <c r="N192" s="141" t="s">
        <v>43</v>
      </c>
      <c r="P192" s="142">
        <f>O192*H192</f>
        <v>0</v>
      </c>
      <c r="Q192" s="142">
        <v>0</v>
      </c>
      <c r="R192" s="142">
        <f>Q192*H192</f>
        <v>0</v>
      </c>
      <c r="S192" s="142">
        <v>0</v>
      </c>
      <c r="T192" s="143">
        <f>S192*H192</f>
        <v>0</v>
      </c>
      <c r="AR192" s="144" t="s">
        <v>131</v>
      </c>
      <c r="AT192" s="144" t="s">
        <v>127</v>
      </c>
      <c r="AU192" s="144" t="s">
        <v>88</v>
      </c>
      <c r="AY192" s="16" t="s">
        <v>125</v>
      </c>
      <c r="BE192" s="145">
        <f>IF(N192="základní",J192,0)</f>
        <v>0</v>
      </c>
      <c r="BF192" s="145">
        <f>IF(N192="snížená",J192,0)</f>
        <v>0</v>
      </c>
      <c r="BG192" s="145">
        <f>IF(N192="zákl. přenesená",J192,0)</f>
        <v>0</v>
      </c>
      <c r="BH192" s="145">
        <f>IF(N192="sníž. přenesená",J192,0)</f>
        <v>0</v>
      </c>
      <c r="BI192" s="145">
        <f>IF(N192="nulová",J192,0)</f>
        <v>0</v>
      </c>
      <c r="BJ192" s="16" t="s">
        <v>86</v>
      </c>
      <c r="BK192" s="145">
        <f>ROUND(I192*H192,2)</f>
        <v>0</v>
      </c>
      <c r="BL192" s="16" t="s">
        <v>131</v>
      </c>
      <c r="BM192" s="144" t="s">
        <v>215</v>
      </c>
    </row>
    <row r="193" spans="2:51" s="1" customFormat="1" x14ac:dyDescent="0.2">
      <c r="B193" s="31"/>
      <c r="D193" s="146" t="s">
        <v>133</v>
      </c>
      <c r="F193" s="147" t="s">
        <v>216</v>
      </c>
      <c r="I193" s="148"/>
      <c r="L193" s="31"/>
      <c r="M193" s="149"/>
      <c r="T193" s="55"/>
      <c r="AT193" s="16" t="s">
        <v>133</v>
      </c>
      <c r="AU193" s="16" t="s">
        <v>88</v>
      </c>
    </row>
    <row r="194" spans="2:51" s="12" customFormat="1" x14ac:dyDescent="0.2">
      <c r="B194" s="150"/>
      <c r="D194" s="151" t="s">
        <v>135</v>
      </c>
      <c r="E194" s="152" t="s">
        <v>1</v>
      </c>
      <c r="F194" s="153" t="s">
        <v>136</v>
      </c>
      <c r="H194" s="152" t="s">
        <v>1</v>
      </c>
      <c r="I194" s="154"/>
      <c r="L194" s="150"/>
      <c r="M194" s="155"/>
      <c r="T194" s="156"/>
      <c r="AT194" s="152" t="s">
        <v>135</v>
      </c>
      <c r="AU194" s="152" t="s">
        <v>88</v>
      </c>
      <c r="AV194" s="12" t="s">
        <v>86</v>
      </c>
      <c r="AW194" s="12" t="s">
        <v>35</v>
      </c>
      <c r="AX194" s="12" t="s">
        <v>78</v>
      </c>
      <c r="AY194" s="152" t="s">
        <v>125</v>
      </c>
    </row>
    <row r="195" spans="2:51" s="13" customFormat="1" x14ac:dyDescent="0.2">
      <c r="B195" s="157"/>
      <c r="D195" s="151" t="s">
        <v>135</v>
      </c>
      <c r="E195" s="158" t="s">
        <v>1</v>
      </c>
      <c r="F195" s="159" t="s">
        <v>203</v>
      </c>
      <c r="H195" s="160">
        <v>549</v>
      </c>
      <c r="I195" s="161"/>
      <c r="L195" s="157"/>
      <c r="M195" s="162"/>
      <c r="T195" s="163"/>
      <c r="AT195" s="158" t="s">
        <v>135</v>
      </c>
      <c r="AU195" s="158" t="s">
        <v>88</v>
      </c>
      <c r="AV195" s="13" t="s">
        <v>88</v>
      </c>
      <c r="AW195" s="13" t="s">
        <v>35</v>
      </c>
      <c r="AX195" s="13" t="s">
        <v>78</v>
      </c>
      <c r="AY195" s="158" t="s">
        <v>125</v>
      </c>
    </row>
    <row r="196" spans="2:51" s="13" customFormat="1" x14ac:dyDescent="0.2">
      <c r="B196" s="157"/>
      <c r="D196" s="151" t="s">
        <v>135</v>
      </c>
      <c r="E196" s="158" t="s">
        <v>1</v>
      </c>
      <c r="F196" s="159" t="s">
        <v>209</v>
      </c>
      <c r="H196" s="160">
        <v>612</v>
      </c>
      <c r="I196" s="161"/>
      <c r="L196" s="157"/>
      <c r="M196" s="162"/>
      <c r="T196" s="163"/>
      <c r="AT196" s="158" t="s">
        <v>135</v>
      </c>
      <c r="AU196" s="158" t="s">
        <v>88</v>
      </c>
      <c r="AV196" s="13" t="s">
        <v>88</v>
      </c>
      <c r="AW196" s="13" t="s">
        <v>35</v>
      </c>
      <c r="AX196" s="13" t="s">
        <v>78</v>
      </c>
      <c r="AY196" s="158" t="s">
        <v>125</v>
      </c>
    </row>
    <row r="197" spans="2:51" s="13" customFormat="1" x14ac:dyDescent="0.2">
      <c r="B197" s="157"/>
      <c r="D197" s="151" t="s">
        <v>135</v>
      </c>
      <c r="E197" s="158" t="s">
        <v>1</v>
      </c>
      <c r="F197" s="159" t="s">
        <v>210</v>
      </c>
      <c r="H197" s="160">
        <v>959</v>
      </c>
      <c r="I197" s="161"/>
      <c r="L197" s="157"/>
      <c r="M197" s="162"/>
      <c r="T197" s="163"/>
      <c r="AT197" s="158" t="s">
        <v>135</v>
      </c>
      <c r="AU197" s="158" t="s">
        <v>88</v>
      </c>
      <c r="AV197" s="13" t="s">
        <v>88</v>
      </c>
      <c r="AW197" s="13" t="s">
        <v>35</v>
      </c>
      <c r="AX197" s="13" t="s">
        <v>78</v>
      </c>
      <c r="AY197" s="158" t="s">
        <v>125</v>
      </c>
    </row>
    <row r="198" spans="2:51" s="13" customFormat="1" x14ac:dyDescent="0.2">
      <c r="B198" s="157"/>
      <c r="D198" s="151" t="s">
        <v>135</v>
      </c>
      <c r="E198" s="158" t="s">
        <v>1</v>
      </c>
      <c r="F198" s="159" t="s">
        <v>181</v>
      </c>
      <c r="H198" s="160">
        <v>1043</v>
      </c>
      <c r="I198" s="161"/>
      <c r="L198" s="157"/>
      <c r="M198" s="162"/>
      <c r="T198" s="163"/>
      <c r="AT198" s="158" t="s">
        <v>135</v>
      </c>
      <c r="AU198" s="158" t="s">
        <v>88</v>
      </c>
      <c r="AV198" s="13" t="s">
        <v>88</v>
      </c>
      <c r="AW198" s="13" t="s">
        <v>35</v>
      </c>
      <c r="AX198" s="13" t="s">
        <v>78</v>
      </c>
      <c r="AY198" s="158" t="s">
        <v>125</v>
      </c>
    </row>
    <row r="199" spans="2:51" s="13" customFormat="1" x14ac:dyDescent="0.2">
      <c r="B199" s="157"/>
      <c r="D199" s="151" t="s">
        <v>135</v>
      </c>
      <c r="E199" s="158" t="s">
        <v>1</v>
      </c>
      <c r="F199" s="159" t="s">
        <v>182</v>
      </c>
      <c r="H199" s="160">
        <v>1583</v>
      </c>
      <c r="I199" s="161"/>
      <c r="L199" s="157"/>
      <c r="M199" s="162"/>
      <c r="T199" s="163"/>
      <c r="AT199" s="158" t="s">
        <v>135</v>
      </c>
      <c r="AU199" s="158" t="s">
        <v>88</v>
      </c>
      <c r="AV199" s="13" t="s">
        <v>88</v>
      </c>
      <c r="AW199" s="13" t="s">
        <v>35</v>
      </c>
      <c r="AX199" s="13" t="s">
        <v>78</v>
      </c>
      <c r="AY199" s="158" t="s">
        <v>125</v>
      </c>
    </row>
    <row r="200" spans="2:51" s="13" customFormat="1" x14ac:dyDescent="0.2">
      <c r="B200" s="157"/>
      <c r="D200" s="151" t="s">
        <v>135</v>
      </c>
      <c r="E200" s="158" t="s">
        <v>1</v>
      </c>
      <c r="F200" s="159" t="s">
        <v>183</v>
      </c>
      <c r="H200" s="160">
        <v>612</v>
      </c>
      <c r="I200" s="161"/>
      <c r="L200" s="157"/>
      <c r="M200" s="162"/>
      <c r="T200" s="163"/>
      <c r="AT200" s="158" t="s">
        <v>135</v>
      </c>
      <c r="AU200" s="158" t="s">
        <v>88</v>
      </c>
      <c r="AV200" s="13" t="s">
        <v>88</v>
      </c>
      <c r="AW200" s="13" t="s">
        <v>35</v>
      </c>
      <c r="AX200" s="13" t="s">
        <v>78</v>
      </c>
      <c r="AY200" s="158" t="s">
        <v>125</v>
      </c>
    </row>
    <row r="201" spans="2:51" s="13" customFormat="1" x14ac:dyDescent="0.2">
      <c r="B201" s="157"/>
      <c r="D201" s="151" t="s">
        <v>135</v>
      </c>
      <c r="E201" s="158" t="s">
        <v>1</v>
      </c>
      <c r="F201" s="159" t="s">
        <v>184</v>
      </c>
      <c r="H201" s="160">
        <v>1570</v>
      </c>
      <c r="I201" s="161"/>
      <c r="L201" s="157"/>
      <c r="M201" s="162"/>
      <c r="T201" s="163"/>
      <c r="AT201" s="158" t="s">
        <v>135</v>
      </c>
      <c r="AU201" s="158" t="s">
        <v>88</v>
      </c>
      <c r="AV201" s="13" t="s">
        <v>88</v>
      </c>
      <c r="AW201" s="13" t="s">
        <v>35</v>
      </c>
      <c r="AX201" s="13" t="s">
        <v>78</v>
      </c>
      <c r="AY201" s="158" t="s">
        <v>125</v>
      </c>
    </row>
    <row r="202" spans="2:51" s="13" customFormat="1" x14ac:dyDescent="0.2">
      <c r="B202" s="157"/>
      <c r="D202" s="151" t="s">
        <v>135</v>
      </c>
      <c r="E202" s="158" t="s">
        <v>1</v>
      </c>
      <c r="F202" s="159" t="s">
        <v>185</v>
      </c>
      <c r="H202" s="160">
        <v>1079</v>
      </c>
      <c r="I202" s="161"/>
      <c r="L202" s="157"/>
      <c r="M202" s="162"/>
      <c r="T202" s="163"/>
      <c r="AT202" s="158" t="s">
        <v>135</v>
      </c>
      <c r="AU202" s="158" t="s">
        <v>88</v>
      </c>
      <c r="AV202" s="13" t="s">
        <v>88</v>
      </c>
      <c r="AW202" s="13" t="s">
        <v>35</v>
      </c>
      <c r="AX202" s="13" t="s">
        <v>78</v>
      </c>
      <c r="AY202" s="158" t="s">
        <v>125</v>
      </c>
    </row>
    <row r="203" spans="2:51" s="13" customFormat="1" x14ac:dyDescent="0.2">
      <c r="B203" s="157"/>
      <c r="D203" s="151" t="s">
        <v>135</v>
      </c>
      <c r="E203" s="158" t="s">
        <v>1</v>
      </c>
      <c r="F203" s="159" t="s">
        <v>186</v>
      </c>
      <c r="H203" s="160">
        <v>525</v>
      </c>
      <c r="I203" s="161"/>
      <c r="L203" s="157"/>
      <c r="M203" s="162"/>
      <c r="T203" s="163"/>
      <c r="AT203" s="158" t="s">
        <v>135</v>
      </c>
      <c r="AU203" s="158" t="s">
        <v>88</v>
      </c>
      <c r="AV203" s="13" t="s">
        <v>88</v>
      </c>
      <c r="AW203" s="13" t="s">
        <v>35</v>
      </c>
      <c r="AX203" s="13" t="s">
        <v>78</v>
      </c>
      <c r="AY203" s="158" t="s">
        <v>125</v>
      </c>
    </row>
    <row r="204" spans="2:51" s="13" customFormat="1" x14ac:dyDescent="0.2">
      <c r="B204" s="157"/>
      <c r="D204" s="151" t="s">
        <v>135</v>
      </c>
      <c r="E204" s="158" t="s">
        <v>1</v>
      </c>
      <c r="F204" s="159" t="s">
        <v>187</v>
      </c>
      <c r="H204" s="160">
        <v>675</v>
      </c>
      <c r="I204" s="161"/>
      <c r="L204" s="157"/>
      <c r="M204" s="162"/>
      <c r="T204" s="163"/>
      <c r="AT204" s="158" t="s">
        <v>135</v>
      </c>
      <c r="AU204" s="158" t="s">
        <v>88</v>
      </c>
      <c r="AV204" s="13" t="s">
        <v>88</v>
      </c>
      <c r="AW204" s="13" t="s">
        <v>35</v>
      </c>
      <c r="AX204" s="13" t="s">
        <v>78</v>
      </c>
      <c r="AY204" s="158" t="s">
        <v>125</v>
      </c>
    </row>
    <row r="205" spans="2:51" s="13" customFormat="1" x14ac:dyDescent="0.2">
      <c r="B205" s="157"/>
      <c r="D205" s="151" t="s">
        <v>135</v>
      </c>
      <c r="E205" s="158" t="s">
        <v>1</v>
      </c>
      <c r="F205" s="159" t="s">
        <v>189</v>
      </c>
      <c r="H205" s="160">
        <v>7</v>
      </c>
      <c r="I205" s="161"/>
      <c r="L205" s="157"/>
      <c r="M205" s="162"/>
      <c r="T205" s="163"/>
      <c r="AT205" s="158" t="s">
        <v>135</v>
      </c>
      <c r="AU205" s="158" t="s">
        <v>88</v>
      </c>
      <c r="AV205" s="13" t="s">
        <v>88</v>
      </c>
      <c r="AW205" s="13" t="s">
        <v>35</v>
      </c>
      <c r="AX205" s="13" t="s">
        <v>78</v>
      </c>
      <c r="AY205" s="158" t="s">
        <v>125</v>
      </c>
    </row>
    <row r="206" spans="2:51" s="13" customFormat="1" x14ac:dyDescent="0.2">
      <c r="B206" s="157"/>
      <c r="D206" s="151" t="s">
        <v>135</v>
      </c>
      <c r="E206" s="158" t="s">
        <v>1</v>
      </c>
      <c r="F206" s="159" t="s">
        <v>188</v>
      </c>
      <c r="H206" s="160">
        <v>9</v>
      </c>
      <c r="I206" s="161"/>
      <c r="L206" s="157"/>
      <c r="M206" s="162"/>
      <c r="T206" s="163"/>
      <c r="AT206" s="158" t="s">
        <v>135</v>
      </c>
      <c r="AU206" s="158" t="s">
        <v>88</v>
      </c>
      <c r="AV206" s="13" t="s">
        <v>88</v>
      </c>
      <c r="AW206" s="13" t="s">
        <v>35</v>
      </c>
      <c r="AX206" s="13" t="s">
        <v>78</v>
      </c>
      <c r="AY206" s="158" t="s">
        <v>125</v>
      </c>
    </row>
    <row r="207" spans="2:51" s="13" customFormat="1" x14ac:dyDescent="0.2">
      <c r="B207" s="157"/>
      <c r="D207" s="151" t="s">
        <v>135</v>
      </c>
      <c r="E207" s="158" t="s">
        <v>1</v>
      </c>
      <c r="F207" s="159" t="s">
        <v>217</v>
      </c>
      <c r="H207" s="160">
        <v>51</v>
      </c>
      <c r="I207" s="161"/>
      <c r="L207" s="157"/>
      <c r="M207" s="162"/>
      <c r="T207" s="163"/>
      <c r="AT207" s="158" t="s">
        <v>135</v>
      </c>
      <c r="AU207" s="158" t="s">
        <v>88</v>
      </c>
      <c r="AV207" s="13" t="s">
        <v>88</v>
      </c>
      <c r="AW207" s="13" t="s">
        <v>35</v>
      </c>
      <c r="AX207" s="13" t="s">
        <v>78</v>
      </c>
      <c r="AY207" s="158" t="s">
        <v>125</v>
      </c>
    </row>
    <row r="208" spans="2:51" s="13" customFormat="1" x14ac:dyDescent="0.2">
      <c r="B208" s="157"/>
      <c r="D208" s="151" t="s">
        <v>135</v>
      </c>
      <c r="E208" s="158" t="s">
        <v>1</v>
      </c>
      <c r="F208" s="159" t="s">
        <v>191</v>
      </c>
      <c r="H208" s="160">
        <v>43.6</v>
      </c>
      <c r="I208" s="161"/>
      <c r="L208" s="157"/>
      <c r="M208" s="162"/>
      <c r="T208" s="163"/>
      <c r="AT208" s="158" t="s">
        <v>135</v>
      </c>
      <c r="AU208" s="158" t="s">
        <v>88</v>
      </c>
      <c r="AV208" s="13" t="s">
        <v>88</v>
      </c>
      <c r="AW208" s="13" t="s">
        <v>35</v>
      </c>
      <c r="AX208" s="13" t="s">
        <v>78</v>
      </c>
      <c r="AY208" s="158" t="s">
        <v>125</v>
      </c>
    </row>
    <row r="209" spans="2:65" s="13" customFormat="1" ht="20.399999999999999" x14ac:dyDescent="0.2">
      <c r="B209" s="157"/>
      <c r="D209" s="151" t="s">
        <v>135</v>
      </c>
      <c r="E209" s="158" t="s">
        <v>1</v>
      </c>
      <c r="F209" s="159" t="s">
        <v>192</v>
      </c>
      <c r="H209" s="160">
        <v>92.5</v>
      </c>
      <c r="I209" s="161"/>
      <c r="L209" s="157"/>
      <c r="M209" s="162"/>
      <c r="T209" s="163"/>
      <c r="AT209" s="158" t="s">
        <v>135</v>
      </c>
      <c r="AU209" s="158" t="s">
        <v>88</v>
      </c>
      <c r="AV209" s="13" t="s">
        <v>88</v>
      </c>
      <c r="AW209" s="13" t="s">
        <v>35</v>
      </c>
      <c r="AX209" s="13" t="s">
        <v>78</v>
      </c>
      <c r="AY209" s="158" t="s">
        <v>125</v>
      </c>
    </row>
    <row r="210" spans="2:65" s="13" customFormat="1" ht="20.399999999999999" x14ac:dyDescent="0.2">
      <c r="B210" s="157"/>
      <c r="D210" s="151" t="s">
        <v>135</v>
      </c>
      <c r="E210" s="158" t="s">
        <v>1</v>
      </c>
      <c r="F210" s="159" t="s">
        <v>193</v>
      </c>
      <c r="H210" s="160">
        <v>72.7</v>
      </c>
      <c r="I210" s="161"/>
      <c r="L210" s="157"/>
      <c r="M210" s="162"/>
      <c r="T210" s="163"/>
      <c r="AT210" s="158" t="s">
        <v>135</v>
      </c>
      <c r="AU210" s="158" t="s">
        <v>88</v>
      </c>
      <c r="AV210" s="13" t="s">
        <v>88</v>
      </c>
      <c r="AW210" s="13" t="s">
        <v>35</v>
      </c>
      <c r="AX210" s="13" t="s">
        <v>78</v>
      </c>
      <c r="AY210" s="158" t="s">
        <v>125</v>
      </c>
    </row>
    <row r="211" spans="2:65" s="13" customFormat="1" x14ac:dyDescent="0.2">
      <c r="B211" s="157"/>
      <c r="D211" s="151" t="s">
        <v>135</v>
      </c>
      <c r="E211" s="158" t="s">
        <v>1</v>
      </c>
      <c r="F211" s="159" t="s">
        <v>194</v>
      </c>
      <c r="H211" s="160">
        <v>38.200000000000003</v>
      </c>
      <c r="I211" s="161"/>
      <c r="L211" s="157"/>
      <c r="M211" s="162"/>
      <c r="T211" s="163"/>
      <c r="AT211" s="158" t="s">
        <v>135</v>
      </c>
      <c r="AU211" s="158" t="s">
        <v>88</v>
      </c>
      <c r="AV211" s="13" t="s">
        <v>88</v>
      </c>
      <c r="AW211" s="13" t="s">
        <v>35</v>
      </c>
      <c r="AX211" s="13" t="s">
        <v>78</v>
      </c>
      <c r="AY211" s="158" t="s">
        <v>125</v>
      </c>
    </row>
    <row r="212" spans="2:65" s="13" customFormat="1" x14ac:dyDescent="0.2">
      <c r="B212" s="157"/>
      <c r="D212" s="151" t="s">
        <v>135</v>
      </c>
      <c r="E212" s="158" t="s">
        <v>1</v>
      </c>
      <c r="F212" s="159" t="s">
        <v>195</v>
      </c>
      <c r="H212" s="160">
        <v>35.6</v>
      </c>
      <c r="I212" s="161"/>
      <c r="L212" s="157"/>
      <c r="M212" s="162"/>
      <c r="T212" s="163"/>
      <c r="AT212" s="158" t="s">
        <v>135</v>
      </c>
      <c r="AU212" s="158" t="s">
        <v>88</v>
      </c>
      <c r="AV212" s="13" t="s">
        <v>88</v>
      </c>
      <c r="AW212" s="13" t="s">
        <v>35</v>
      </c>
      <c r="AX212" s="13" t="s">
        <v>78</v>
      </c>
      <c r="AY212" s="158" t="s">
        <v>125</v>
      </c>
    </row>
    <row r="213" spans="2:65" s="13" customFormat="1" ht="20.399999999999999" x14ac:dyDescent="0.2">
      <c r="B213" s="157"/>
      <c r="D213" s="151" t="s">
        <v>135</v>
      </c>
      <c r="E213" s="158" t="s">
        <v>1</v>
      </c>
      <c r="F213" s="159" t="s">
        <v>196</v>
      </c>
      <c r="H213" s="160">
        <v>240.4</v>
      </c>
      <c r="I213" s="161"/>
      <c r="L213" s="157"/>
      <c r="M213" s="162"/>
      <c r="T213" s="163"/>
      <c r="AT213" s="158" t="s">
        <v>135</v>
      </c>
      <c r="AU213" s="158" t="s">
        <v>88</v>
      </c>
      <c r="AV213" s="13" t="s">
        <v>88</v>
      </c>
      <c r="AW213" s="13" t="s">
        <v>35</v>
      </c>
      <c r="AX213" s="13" t="s">
        <v>78</v>
      </c>
      <c r="AY213" s="158" t="s">
        <v>125</v>
      </c>
    </row>
    <row r="214" spans="2:65" s="13" customFormat="1" ht="20.399999999999999" x14ac:dyDescent="0.2">
      <c r="B214" s="157"/>
      <c r="D214" s="151" t="s">
        <v>135</v>
      </c>
      <c r="E214" s="158" t="s">
        <v>1</v>
      </c>
      <c r="F214" s="159" t="s">
        <v>197</v>
      </c>
      <c r="H214" s="160">
        <v>233</v>
      </c>
      <c r="I214" s="161"/>
      <c r="L214" s="157"/>
      <c r="M214" s="162"/>
      <c r="T214" s="163"/>
      <c r="AT214" s="158" t="s">
        <v>135</v>
      </c>
      <c r="AU214" s="158" t="s">
        <v>88</v>
      </c>
      <c r="AV214" s="13" t="s">
        <v>88</v>
      </c>
      <c r="AW214" s="13" t="s">
        <v>35</v>
      </c>
      <c r="AX214" s="13" t="s">
        <v>78</v>
      </c>
      <c r="AY214" s="158" t="s">
        <v>125</v>
      </c>
    </row>
    <row r="215" spans="2:65" s="14" customFormat="1" x14ac:dyDescent="0.2">
      <c r="B215" s="164"/>
      <c r="D215" s="151" t="s">
        <v>135</v>
      </c>
      <c r="E215" s="165" t="s">
        <v>1</v>
      </c>
      <c r="F215" s="166" t="s">
        <v>144</v>
      </c>
      <c r="H215" s="167">
        <v>10030.000000000002</v>
      </c>
      <c r="I215" s="168"/>
      <c r="L215" s="164"/>
      <c r="M215" s="169"/>
      <c r="T215" s="170"/>
      <c r="AT215" s="165" t="s">
        <v>135</v>
      </c>
      <c r="AU215" s="165" t="s">
        <v>88</v>
      </c>
      <c r="AV215" s="14" t="s">
        <v>131</v>
      </c>
      <c r="AW215" s="14" t="s">
        <v>35</v>
      </c>
      <c r="AX215" s="14" t="s">
        <v>86</v>
      </c>
      <c r="AY215" s="165" t="s">
        <v>125</v>
      </c>
    </row>
    <row r="216" spans="2:65" s="1" customFormat="1" ht="37.799999999999997" customHeight="1" x14ac:dyDescent="0.2">
      <c r="B216" s="31"/>
      <c r="C216" s="132" t="s">
        <v>218</v>
      </c>
      <c r="D216" s="132" t="s">
        <v>127</v>
      </c>
      <c r="E216" s="133" t="s">
        <v>219</v>
      </c>
      <c r="F216" s="134" t="s">
        <v>220</v>
      </c>
      <c r="G216" s="135" t="s">
        <v>153</v>
      </c>
      <c r="H216" s="136">
        <v>1583</v>
      </c>
      <c r="I216" s="137"/>
      <c r="J216" s="138">
        <f>ROUND(I216*H216,2)</f>
        <v>0</v>
      </c>
      <c r="K216" s="139"/>
      <c r="L216" s="31"/>
      <c r="M216" s="140" t="s">
        <v>1</v>
      </c>
      <c r="N216" s="141" t="s">
        <v>43</v>
      </c>
      <c r="P216" s="142">
        <f>O216*H216</f>
        <v>0</v>
      </c>
      <c r="Q216" s="142">
        <v>0</v>
      </c>
      <c r="R216" s="142">
        <f>Q216*H216</f>
        <v>0</v>
      </c>
      <c r="S216" s="142">
        <v>0</v>
      </c>
      <c r="T216" s="143">
        <f>S216*H216</f>
        <v>0</v>
      </c>
      <c r="AR216" s="144" t="s">
        <v>131</v>
      </c>
      <c r="AT216" s="144" t="s">
        <v>127</v>
      </c>
      <c r="AU216" s="144" t="s">
        <v>88</v>
      </c>
      <c r="AY216" s="16" t="s">
        <v>125</v>
      </c>
      <c r="BE216" s="145">
        <f>IF(N216="základní",J216,0)</f>
        <v>0</v>
      </c>
      <c r="BF216" s="145">
        <f>IF(N216="snížená",J216,0)</f>
        <v>0</v>
      </c>
      <c r="BG216" s="145">
        <f>IF(N216="zákl. přenesená",J216,0)</f>
        <v>0</v>
      </c>
      <c r="BH216" s="145">
        <f>IF(N216="sníž. přenesená",J216,0)</f>
        <v>0</v>
      </c>
      <c r="BI216" s="145">
        <f>IF(N216="nulová",J216,0)</f>
        <v>0</v>
      </c>
      <c r="BJ216" s="16" t="s">
        <v>86</v>
      </c>
      <c r="BK216" s="145">
        <f>ROUND(I216*H216,2)</f>
        <v>0</v>
      </c>
      <c r="BL216" s="16" t="s">
        <v>131</v>
      </c>
      <c r="BM216" s="144" t="s">
        <v>221</v>
      </c>
    </row>
    <row r="217" spans="2:65" s="1" customFormat="1" x14ac:dyDescent="0.2">
      <c r="B217" s="31"/>
      <c r="D217" s="146" t="s">
        <v>133</v>
      </c>
      <c r="F217" s="147" t="s">
        <v>222</v>
      </c>
      <c r="I217" s="148"/>
      <c r="L217" s="31"/>
      <c r="M217" s="149"/>
      <c r="T217" s="55"/>
      <c r="AT217" s="16" t="s">
        <v>133</v>
      </c>
      <c r="AU217" s="16" t="s">
        <v>88</v>
      </c>
    </row>
    <row r="218" spans="2:65" s="12" customFormat="1" x14ac:dyDescent="0.2">
      <c r="B218" s="150"/>
      <c r="D218" s="151" t="s">
        <v>135</v>
      </c>
      <c r="E218" s="152" t="s">
        <v>1</v>
      </c>
      <c r="F218" s="153" t="s">
        <v>223</v>
      </c>
      <c r="H218" s="152" t="s">
        <v>1</v>
      </c>
      <c r="I218" s="154"/>
      <c r="L218" s="150"/>
      <c r="M218" s="155"/>
      <c r="T218" s="156"/>
      <c r="AT218" s="152" t="s">
        <v>135</v>
      </c>
      <c r="AU218" s="152" t="s">
        <v>88</v>
      </c>
      <c r="AV218" s="12" t="s">
        <v>86</v>
      </c>
      <c r="AW218" s="12" t="s">
        <v>35</v>
      </c>
      <c r="AX218" s="12" t="s">
        <v>78</v>
      </c>
      <c r="AY218" s="152" t="s">
        <v>125</v>
      </c>
    </row>
    <row r="219" spans="2:65" s="13" customFormat="1" x14ac:dyDescent="0.2">
      <c r="B219" s="157"/>
      <c r="D219" s="151" t="s">
        <v>135</v>
      </c>
      <c r="E219" s="158" t="s">
        <v>1</v>
      </c>
      <c r="F219" s="159" t="s">
        <v>224</v>
      </c>
      <c r="H219" s="160">
        <v>1583</v>
      </c>
      <c r="I219" s="161"/>
      <c r="L219" s="157"/>
      <c r="M219" s="162"/>
      <c r="T219" s="163"/>
      <c r="AT219" s="158" t="s">
        <v>135</v>
      </c>
      <c r="AU219" s="158" t="s">
        <v>88</v>
      </c>
      <c r="AV219" s="13" t="s">
        <v>88</v>
      </c>
      <c r="AW219" s="13" t="s">
        <v>35</v>
      </c>
      <c r="AX219" s="13" t="s">
        <v>86</v>
      </c>
      <c r="AY219" s="158" t="s">
        <v>125</v>
      </c>
    </row>
    <row r="220" spans="2:65" s="1" customFormat="1" ht="24.15" customHeight="1" x14ac:dyDescent="0.2">
      <c r="B220" s="31"/>
      <c r="C220" s="132" t="s">
        <v>225</v>
      </c>
      <c r="D220" s="132" t="s">
        <v>127</v>
      </c>
      <c r="E220" s="133" t="s">
        <v>226</v>
      </c>
      <c r="F220" s="134" t="s">
        <v>227</v>
      </c>
      <c r="G220" s="135" t="s">
        <v>153</v>
      </c>
      <c r="H220" s="136">
        <v>1604</v>
      </c>
      <c r="I220" s="137"/>
      <c r="J220" s="138">
        <f>ROUND(I220*H220,2)</f>
        <v>0</v>
      </c>
      <c r="K220" s="139"/>
      <c r="L220" s="31"/>
      <c r="M220" s="140" t="s">
        <v>1</v>
      </c>
      <c r="N220" s="141" t="s">
        <v>43</v>
      </c>
      <c r="P220" s="142">
        <f>O220*H220</f>
        <v>0</v>
      </c>
      <c r="Q220" s="142">
        <v>0</v>
      </c>
      <c r="R220" s="142">
        <f>Q220*H220</f>
        <v>0</v>
      </c>
      <c r="S220" s="142">
        <v>0</v>
      </c>
      <c r="T220" s="143">
        <f>S220*H220</f>
        <v>0</v>
      </c>
      <c r="AR220" s="144" t="s">
        <v>131</v>
      </c>
      <c r="AT220" s="144" t="s">
        <v>127</v>
      </c>
      <c r="AU220" s="144" t="s">
        <v>88</v>
      </c>
      <c r="AY220" s="16" t="s">
        <v>125</v>
      </c>
      <c r="BE220" s="145">
        <f>IF(N220="základní",J220,0)</f>
        <v>0</v>
      </c>
      <c r="BF220" s="145">
        <f>IF(N220="snížená",J220,0)</f>
        <v>0</v>
      </c>
      <c r="BG220" s="145">
        <f>IF(N220="zákl. přenesená",J220,0)</f>
        <v>0</v>
      </c>
      <c r="BH220" s="145">
        <f>IF(N220="sníž. přenesená",J220,0)</f>
        <v>0</v>
      </c>
      <c r="BI220" s="145">
        <f>IF(N220="nulová",J220,0)</f>
        <v>0</v>
      </c>
      <c r="BJ220" s="16" t="s">
        <v>86</v>
      </c>
      <c r="BK220" s="145">
        <f>ROUND(I220*H220,2)</f>
        <v>0</v>
      </c>
      <c r="BL220" s="16" t="s">
        <v>131</v>
      </c>
      <c r="BM220" s="144" t="s">
        <v>228</v>
      </c>
    </row>
    <row r="221" spans="2:65" s="1" customFormat="1" x14ac:dyDescent="0.2">
      <c r="B221" s="31"/>
      <c r="D221" s="146" t="s">
        <v>133</v>
      </c>
      <c r="F221" s="147" t="s">
        <v>229</v>
      </c>
      <c r="I221" s="148"/>
      <c r="L221" s="31"/>
      <c r="M221" s="149"/>
      <c r="T221" s="55"/>
      <c r="AT221" s="16" t="s">
        <v>133</v>
      </c>
      <c r="AU221" s="16" t="s">
        <v>88</v>
      </c>
    </row>
    <row r="222" spans="2:65" s="12" customFormat="1" x14ac:dyDescent="0.2">
      <c r="B222" s="150"/>
      <c r="D222" s="151" t="s">
        <v>135</v>
      </c>
      <c r="E222" s="152" t="s">
        <v>1</v>
      </c>
      <c r="F222" s="153" t="s">
        <v>223</v>
      </c>
      <c r="H222" s="152" t="s">
        <v>1</v>
      </c>
      <c r="I222" s="154"/>
      <c r="L222" s="150"/>
      <c r="M222" s="155"/>
      <c r="T222" s="156"/>
      <c r="AT222" s="152" t="s">
        <v>135</v>
      </c>
      <c r="AU222" s="152" t="s">
        <v>88</v>
      </c>
      <c r="AV222" s="12" t="s">
        <v>86</v>
      </c>
      <c r="AW222" s="12" t="s">
        <v>35</v>
      </c>
      <c r="AX222" s="12" t="s">
        <v>78</v>
      </c>
      <c r="AY222" s="152" t="s">
        <v>125</v>
      </c>
    </row>
    <row r="223" spans="2:65" s="13" customFormat="1" x14ac:dyDescent="0.2">
      <c r="B223" s="157"/>
      <c r="D223" s="151" t="s">
        <v>135</v>
      </c>
      <c r="E223" s="158" t="s">
        <v>1</v>
      </c>
      <c r="F223" s="159" t="s">
        <v>230</v>
      </c>
      <c r="H223" s="160">
        <v>525</v>
      </c>
      <c r="I223" s="161"/>
      <c r="L223" s="157"/>
      <c r="M223" s="162"/>
      <c r="T223" s="163"/>
      <c r="AT223" s="158" t="s">
        <v>135</v>
      </c>
      <c r="AU223" s="158" t="s">
        <v>88</v>
      </c>
      <c r="AV223" s="13" t="s">
        <v>88</v>
      </c>
      <c r="AW223" s="13" t="s">
        <v>35</v>
      </c>
      <c r="AX223" s="13" t="s">
        <v>78</v>
      </c>
      <c r="AY223" s="158" t="s">
        <v>125</v>
      </c>
    </row>
    <row r="224" spans="2:65" s="13" customFormat="1" x14ac:dyDescent="0.2">
      <c r="B224" s="157"/>
      <c r="D224" s="151" t="s">
        <v>135</v>
      </c>
      <c r="E224" s="158" t="s">
        <v>1</v>
      </c>
      <c r="F224" s="159" t="s">
        <v>231</v>
      </c>
      <c r="H224" s="160">
        <v>1079</v>
      </c>
      <c r="I224" s="161"/>
      <c r="L224" s="157"/>
      <c r="M224" s="162"/>
      <c r="T224" s="163"/>
      <c r="AT224" s="158" t="s">
        <v>135</v>
      </c>
      <c r="AU224" s="158" t="s">
        <v>88</v>
      </c>
      <c r="AV224" s="13" t="s">
        <v>88</v>
      </c>
      <c r="AW224" s="13" t="s">
        <v>35</v>
      </c>
      <c r="AX224" s="13" t="s">
        <v>78</v>
      </c>
      <c r="AY224" s="158" t="s">
        <v>125</v>
      </c>
    </row>
    <row r="225" spans="2:65" s="14" customFormat="1" x14ac:dyDescent="0.2">
      <c r="B225" s="164"/>
      <c r="D225" s="151" t="s">
        <v>135</v>
      </c>
      <c r="E225" s="165" t="s">
        <v>1</v>
      </c>
      <c r="F225" s="166" t="s">
        <v>144</v>
      </c>
      <c r="H225" s="167">
        <v>1604</v>
      </c>
      <c r="I225" s="168"/>
      <c r="L225" s="164"/>
      <c r="M225" s="169"/>
      <c r="T225" s="170"/>
      <c r="AT225" s="165" t="s">
        <v>135</v>
      </c>
      <c r="AU225" s="165" t="s">
        <v>88</v>
      </c>
      <c r="AV225" s="14" t="s">
        <v>131</v>
      </c>
      <c r="AW225" s="14" t="s">
        <v>35</v>
      </c>
      <c r="AX225" s="14" t="s">
        <v>86</v>
      </c>
      <c r="AY225" s="165" t="s">
        <v>125</v>
      </c>
    </row>
    <row r="226" spans="2:65" s="1" customFormat="1" ht="16.5" customHeight="1" x14ac:dyDescent="0.2">
      <c r="B226" s="31"/>
      <c r="C226" s="132" t="s">
        <v>232</v>
      </c>
      <c r="D226" s="132" t="s">
        <v>127</v>
      </c>
      <c r="E226" s="133" t="s">
        <v>233</v>
      </c>
      <c r="F226" s="134" t="s">
        <v>234</v>
      </c>
      <c r="G226" s="135" t="s">
        <v>153</v>
      </c>
      <c r="H226" s="136">
        <v>1590</v>
      </c>
      <c r="I226" s="137"/>
      <c r="J226" s="138">
        <f>ROUND(I226*H226,2)</f>
        <v>0</v>
      </c>
      <c r="K226" s="139"/>
      <c r="L226" s="31"/>
      <c r="M226" s="140" t="s">
        <v>1</v>
      </c>
      <c r="N226" s="141" t="s">
        <v>43</v>
      </c>
      <c r="P226" s="142">
        <f>O226*H226</f>
        <v>0</v>
      </c>
      <c r="Q226" s="142">
        <v>0</v>
      </c>
      <c r="R226" s="142">
        <f>Q226*H226</f>
        <v>0</v>
      </c>
      <c r="S226" s="142">
        <v>0</v>
      </c>
      <c r="T226" s="143">
        <f>S226*H226</f>
        <v>0</v>
      </c>
      <c r="AR226" s="144" t="s">
        <v>131</v>
      </c>
      <c r="AT226" s="144" t="s">
        <v>127</v>
      </c>
      <c r="AU226" s="144" t="s">
        <v>88</v>
      </c>
      <c r="AY226" s="16" t="s">
        <v>125</v>
      </c>
      <c r="BE226" s="145">
        <f>IF(N226="základní",J226,0)</f>
        <v>0</v>
      </c>
      <c r="BF226" s="145">
        <f>IF(N226="snížená",J226,0)</f>
        <v>0</v>
      </c>
      <c r="BG226" s="145">
        <f>IF(N226="zákl. přenesená",J226,0)</f>
        <v>0</v>
      </c>
      <c r="BH226" s="145">
        <f>IF(N226="sníž. přenesená",J226,0)</f>
        <v>0</v>
      </c>
      <c r="BI226" s="145">
        <f>IF(N226="nulová",J226,0)</f>
        <v>0</v>
      </c>
      <c r="BJ226" s="16" t="s">
        <v>86</v>
      </c>
      <c r="BK226" s="145">
        <f>ROUND(I226*H226,2)</f>
        <v>0</v>
      </c>
      <c r="BL226" s="16" t="s">
        <v>131</v>
      </c>
      <c r="BM226" s="144" t="s">
        <v>235</v>
      </c>
    </row>
    <row r="227" spans="2:65" s="1" customFormat="1" x14ac:dyDescent="0.2">
      <c r="B227" s="31"/>
      <c r="D227" s="146" t="s">
        <v>133</v>
      </c>
      <c r="F227" s="147" t="s">
        <v>236</v>
      </c>
      <c r="I227" s="148"/>
      <c r="L227" s="31"/>
      <c r="M227" s="149"/>
      <c r="T227" s="55"/>
      <c r="AT227" s="16" t="s">
        <v>133</v>
      </c>
      <c r="AU227" s="16" t="s">
        <v>88</v>
      </c>
    </row>
    <row r="228" spans="2:65" s="12" customFormat="1" x14ac:dyDescent="0.2">
      <c r="B228" s="150"/>
      <c r="D228" s="151" t="s">
        <v>135</v>
      </c>
      <c r="E228" s="152" t="s">
        <v>1</v>
      </c>
      <c r="F228" s="153" t="s">
        <v>136</v>
      </c>
      <c r="H228" s="152" t="s">
        <v>1</v>
      </c>
      <c r="I228" s="154"/>
      <c r="L228" s="150"/>
      <c r="M228" s="155"/>
      <c r="T228" s="156"/>
      <c r="AT228" s="152" t="s">
        <v>135</v>
      </c>
      <c r="AU228" s="152" t="s">
        <v>88</v>
      </c>
      <c r="AV228" s="12" t="s">
        <v>86</v>
      </c>
      <c r="AW228" s="12" t="s">
        <v>35</v>
      </c>
      <c r="AX228" s="12" t="s">
        <v>78</v>
      </c>
      <c r="AY228" s="152" t="s">
        <v>125</v>
      </c>
    </row>
    <row r="229" spans="2:65" s="13" customFormat="1" x14ac:dyDescent="0.2">
      <c r="B229" s="157"/>
      <c r="D229" s="151" t="s">
        <v>135</v>
      </c>
      <c r="E229" s="158" t="s">
        <v>1</v>
      </c>
      <c r="F229" s="159" t="s">
        <v>157</v>
      </c>
      <c r="H229" s="160">
        <v>612</v>
      </c>
      <c r="I229" s="161"/>
      <c r="L229" s="157"/>
      <c r="M229" s="162"/>
      <c r="T229" s="163"/>
      <c r="AT229" s="158" t="s">
        <v>135</v>
      </c>
      <c r="AU229" s="158" t="s">
        <v>88</v>
      </c>
      <c r="AV229" s="13" t="s">
        <v>88</v>
      </c>
      <c r="AW229" s="13" t="s">
        <v>35</v>
      </c>
      <c r="AX229" s="13" t="s">
        <v>78</v>
      </c>
      <c r="AY229" s="158" t="s">
        <v>125</v>
      </c>
    </row>
    <row r="230" spans="2:65" s="13" customFormat="1" x14ac:dyDescent="0.2">
      <c r="B230" s="157"/>
      <c r="D230" s="151" t="s">
        <v>135</v>
      </c>
      <c r="E230" s="158" t="s">
        <v>1</v>
      </c>
      <c r="F230" s="159" t="s">
        <v>237</v>
      </c>
      <c r="H230" s="160">
        <v>959</v>
      </c>
      <c r="I230" s="161"/>
      <c r="L230" s="157"/>
      <c r="M230" s="162"/>
      <c r="T230" s="163"/>
      <c r="AT230" s="158" t="s">
        <v>135</v>
      </c>
      <c r="AU230" s="158" t="s">
        <v>88</v>
      </c>
      <c r="AV230" s="13" t="s">
        <v>88</v>
      </c>
      <c r="AW230" s="13" t="s">
        <v>35</v>
      </c>
      <c r="AX230" s="13" t="s">
        <v>78</v>
      </c>
      <c r="AY230" s="158" t="s">
        <v>125</v>
      </c>
    </row>
    <row r="231" spans="2:65" s="13" customFormat="1" ht="20.399999999999999" x14ac:dyDescent="0.2">
      <c r="B231" s="157"/>
      <c r="D231" s="151" t="s">
        <v>135</v>
      </c>
      <c r="E231" s="158" t="s">
        <v>1</v>
      </c>
      <c r="F231" s="159" t="s">
        <v>211</v>
      </c>
      <c r="H231" s="160">
        <v>19</v>
      </c>
      <c r="I231" s="161"/>
      <c r="L231" s="157"/>
      <c r="M231" s="162"/>
      <c r="T231" s="163"/>
      <c r="AT231" s="158" t="s">
        <v>135</v>
      </c>
      <c r="AU231" s="158" t="s">
        <v>88</v>
      </c>
      <c r="AV231" s="13" t="s">
        <v>88</v>
      </c>
      <c r="AW231" s="13" t="s">
        <v>35</v>
      </c>
      <c r="AX231" s="13" t="s">
        <v>78</v>
      </c>
      <c r="AY231" s="158" t="s">
        <v>125</v>
      </c>
    </row>
    <row r="232" spans="2:65" s="14" customFormat="1" x14ac:dyDescent="0.2">
      <c r="B232" s="164"/>
      <c r="D232" s="151" t="s">
        <v>135</v>
      </c>
      <c r="E232" s="165" t="s">
        <v>1</v>
      </c>
      <c r="F232" s="166" t="s">
        <v>144</v>
      </c>
      <c r="H232" s="167">
        <v>1590</v>
      </c>
      <c r="I232" s="168"/>
      <c r="L232" s="164"/>
      <c r="M232" s="169"/>
      <c r="T232" s="170"/>
      <c r="AT232" s="165" t="s">
        <v>135</v>
      </c>
      <c r="AU232" s="165" t="s">
        <v>88</v>
      </c>
      <c r="AV232" s="14" t="s">
        <v>131</v>
      </c>
      <c r="AW232" s="14" t="s">
        <v>35</v>
      </c>
      <c r="AX232" s="14" t="s">
        <v>86</v>
      </c>
      <c r="AY232" s="165" t="s">
        <v>125</v>
      </c>
    </row>
    <row r="233" spans="2:65" s="1" customFormat="1" ht="24.15" customHeight="1" x14ac:dyDescent="0.2">
      <c r="B233" s="31"/>
      <c r="C233" s="132" t="s">
        <v>238</v>
      </c>
      <c r="D233" s="132" t="s">
        <v>127</v>
      </c>
      <c r="E233" s="133" t="s">
        <v>239</v>
      </c>
      <c r="F233" s="134" t="s">
        <v>240</v>
      </c>
      <c r="G233" s="135" t="s">
        <v>153</v>
      </c>
      <c r="H233" s="136">
        <v>362.9</v>
      </c>
      <c r="I233" s="137"/>
      <c r="J233" s="138">
        <f>ROUND(I233*H233,2)</f>
        <v>0</v>
      </c>
      <c r="K233" s="139"/>
      <c r="L233" s="31"/>
      <c r="M233" s="140" t="s">
        <v>1</v>
      </c>
      <c r="N233" s="141" t="s">
        <v>43</v>
      </c>
      <c r="P233" s="142">
        <f>O233*H233</f>
        <v>0</v>
      </c>
      <c r="Q233" s="142">
        <v>0</v>
      </c>
      <c r="R233" s="142">
        <f>Q233*H233</f>
        <v>0</v>
      </c>
      <c r="S233" s="142">
        <v>0</v>
      </c>
      <c r="T233" s="143">
        <f>S233*H233</f>
        <v>0</v>
      </c>
      <c r="AR233" s="144" t="s">
        <v>131</v>
      </c>
      <c r="AT233" s="144" t="s">
        <v>127</v>
      </c>
      <c r="AU233" s="144" t="s">
        <v>88</v>
      </c>
      <c r="AY233" s="16" t="s">
        <v>125</v>
      </c>
      <c r="BE233" s="145">
        <f>IF(N233="základní",J233,0)</f>
        <v>0</v>
      </c>
      <c r="BF233" s="145">
        <f>IF(N233="snížená",J233,0)</f>
        <v>0</v>
      </c>
      <c r="BG233" s="145">
        <f>IF(N233="zákl. přenesená",J233,0)</f>
        <v>0</v>
      </c>
      <c r="BH233" s="145">
        <f>IF(N233="sníž. přenesená",J233,0)</f>
        <v>0</v>
      </c>
      <c r="BI233" s="145">
        <f>IF(N233="nulová",J233,0)</f>
        <v>0</v>
      </c>
      <c r="BJ233" s="16" t="s">
        <v>86</v>
      </c>
      <c r="BK233" s="145">
        <f>ROUND(I233*H233,2)</f>
        <v>0</v>
      </c>
      <c r="BL233" s="16" t="s">
        <v>131</v>
      </c>
      <c r="BM233" s="144" t="s">
        <v>241</v>
      </c>
    </row>
    <row r="234" spans="2:65" s="1" customFormat="1" x14ac:dyDescent="0.2">
      <c r="B234" s="31"/>
      <c r="D234" s="146" t="s">
        <v>133</v>
      </c>
      <c r="F234" s="147" t="s">
        <v>242</v>
      </c>
      <c r="I234" s="148"/>
      <c r="L234" s="31"/>
      <c r="M234" s="149"/>
      <c r="T234" s="55"/>
      <c r="AT234" s="16" t="s">
        <v>133</v>
      </c>
      <c r="AU234" s="16" t="s">
        <v>88</v>
      </c>
    </row>
    <row r="235" spans="2:65" s="12" customFormat="1" x14ac:dyDescent="0.2">
      <c r="B235" s="150"/>
      <c r="D235" s="151" t="s">
        <v>135</v>
      </c>
      <c r="E235" s="152" t="s">
        <v>1</v>
      </c>
      <c r="F235" s="153" t="s">
        <v>136</v>
      </c>
      <c r="H235" s="152" t="s">
        <v>1</v>
      </c>
      <c r="I235" s="154"/>
      <c r="L235" s="150"/>
      <c r="M235" s="155"/>
      <c r="T235" s="156"/>
      <c r="AT235" s="152" t="s">
        <v>135</v>
      </c>
      <c r="AU235" s="152" t="s">
        <v>88</v>
      </c>
      <c r="AV235" s="12" t="s">
        <v>86</v>
      </c>
      <c r="AW235" s="12" t="s">
        <v>35</v>
      </c>
      <c r="AX235" s="12" t="s">
        <v>78</v>
      </c>
      <c r="AY235" s="152" t="s">
        <v>125</v>
      </c>
    </row>
    <row r="236" spans="2:65" s="13" customFormat="1" x14ac:dyDescent="0.2">
      <c r="B236" s="157"/>
      <c r="D236" s="151" t="s">
        <v>135</v>
      </c>
      <c r="E236" s="158" t="s">
        <v>1</v>
      </c>
      <c r="F236" s="159" t="s">
        <v>243</v>
      </c>
      <c r="H236" s="160">
        <v>43.6</v>
      </c>
      <c r="I236" s="161"/>
      <c r="L236" s="157"/>
      <c r="M236" s="162"/>
      <c r="T236" s="163"/>
      <c r="AT236" s="158" t="s">
        <v>135</v>
      </c>
      <c r="AU236" s="158" t="s">
        <v>88</v>
      </c>
      <c r="AV236" s="13" t="s">
        <v>88</v>
      </c>
      <c r="AW236" s="13" t="s">
        <v>35</v>
      </c>
      <c r="AX236" s="13" t="s">
        <v>78</v>
      </c>
      <c r="AY236" s="158" t="s">
        <v>125</v>
      </c>
    </row>
    <row r="237" spans="2:65" s="13" customFormat="1" x14ac:dyDescent="0.2">
      <c r="B237" s="157"/>
      <c r="D237" s="151" t="s">
        <v>135</v>
      </c>
      <c r="E237" s="158" t="s">
        <v>1</v>
      </c>
      <c r="F237" s="159" t="s">
        <v>244</v>
      </c>
      <c r="H237" s="160">
        <v>72.7</v>
      </c>
      <c r="I237" s="161"/>
      <c r="L237" s="157"/>
      <c r="M237" s="162"/>
      <c r="T237" s="163"/>
      <c r="AT237" s="158" t="s">
        <v>135</v>
      </c>
      <c r="AU237" s="158" t="s">
        <v>88</v>
      </c>
      <c r="AV237" s="13" t="s">
        <v>88</v>
      </c>
      <c r="AW237" s="13" t="s">
        <v>35</v>
      </c>
      <c r="AX237" s="13" t="s">
        <v>78</v>
      </c>
      <c r="AY237" s="158" t="s">
        <v>125</v>
      </c>
    </row>
    <row r="238" spans="2:65" s="12" customFormat="1" x14ac:dyDescent="0.2">
      <c r="B238" s="150"/>
      <c r="D238" s="151" t="s">
        <v>135</v>
      </c>
      <c r="E238" s="152" t="s">
        <v>1</v>
      </c>
      <c r="F238" s="153" t="s">
        <v>245</v>
      </c>
      <c r="H238" s="152" t="s">
        <v>1</v>
      </c>
      <c r="I238" s="154"/>
      <c r="L238" s="150"/>
      <c r="M238" s="155"/>
      <c r="T238" s="156"/>
      <c r="AT238" s="152" t="s">
        <v>135</v>
      </c>
      <c r="AU238" s="152" t="s">
        <v>88</v>
      </c>
      <c r="AV238" s="12" t="s">
        <v>86</v>
      </c>
      <c r="AW238" s="12" t="s">
        <v>35</v>
      </c>
      <c r="AX238" s="12" t="s">
        <v>78</v>
      </c>
      <c r="AY238" s="152" t="s">
        <v>125</v>
      </c>
    </row>
    <row r="239" spans="2:65" s="13" customFormat="1" x14ac:dyDescent="0.2">
      <c r="B239" s="157"/>
      <c r="D239" s="151" t="s">
        <v>135</v>
      </c>
      <c r="E239" s="158" t="s">
        <v>1</v>
      </c>
      <c r="F239" s="159" t="s">
        <v>246</v>
      </c>
      <c r="H239" s="160">
        <v>35.6</v>
      </c>
      <c r="I239" s="161"/>
      <c r="L239" s="157"/>
      <c r="M239" s="162"/>
      <c r="T239" s="163"/>
      <c r="AT239" s="158" t="s">
        <v>135</v>
      </c>
      <c r="AU239" s="158" t="s">
        <v>88</v>
      </c>
      <c r="AV239" s="13" t="s">
        <v>88</v>
      </c>
      <c r="AW239" s="13" t="s">
        <v>35</v>
      </c>
      <c r="AX239" s="13" t="s">
        <v>78</v>
      </c>
      <c r="AY239" s="158" t="s">
        <v>125</v>
      </c>
    </row>
    <row r="240" spans="2:65" s="12" customFormat="1" x14ac:dyDescent="0.2">
      <c r="B240" s="150"/>
      <c r="D240" s="151" t="s">
        <v>135</v>
      </c>
      <c r="E240" s="152" t="s">
        <v>1</v>
      </c>
      <c r="F240" s="153" t="s">
        <v>247</v>
      </c>
      <c r="H240" s="152" t="s">
        <v>1</v>
      </c>
      <c r="I240" s="154"/>
      <c r="L240" s="150"/>
      <c r="M240" s="155"/>
      <c r="T240" s="156"/>
      <c r="AT240" s="152" t="s">
        <v>135</v>
      </c>
      <c r="AU240" s="152" t="s">
        <v>88</v>
      </c>
      <c r="AV240" s="12" t="s">
        <v>86</v>
      </c>
      <c r="AW240" s="12" t="s">
        <v>35</v>
      </c>
      <c r="AX240" s="12" t="s">
        <v>78</v>
      </c>
      <c r="AY240" s="152" t="s">
        <v>125</v>
      </c>
    </row>
    <row r="241" spans="2:65" s="13" customFormat="1" x14ac:dyDescent="0.2">
      <c r="B241" s="157"/>
      <c r="D241" s="151" t="s">
        <v>135</v>
      </c>
      <c r="E241" s="158" t="s">
        <v>1</v>
      </c>
      <c r="F241" s="159" t="s">
        <v>248</v>
      </c>
      <c r="H241" s="160">
        <v>211</v>
      </c>
      <c r="I241" s="161"/>
      <c r="L241" s="157"/>
      <c r="M241" s="162"/>
      <c r="T241" s="163"/>
      <c r="AT241" s="158" t="s">
        <v>135</v>
      </c>
      <c r="AU241" s="158" t="s">
        <v>88</v>
      </c>
      <c r="AV241" s="13" t="s">
        <v>88</v>
      </c>
      <c r="AW241" s="13" t="s">
        <v>35</v>
      </c>
      <c r="AX241" s="13" t="s">
        <v>78</v>
      </c>
      <c r="AY241" s="158" t="s">
        <v>125</v>
      </c>
    </row>
    <row r="242" spans="2:65" s="14" customFormat="1" x14ac:dyDescent="0.2">
      <c r="B242" s="164"/>
      <c r="D242" s="151" t="s">
        <v>135</v>
      </c>
      <c r="E242" s="165" t="s">
        <v>1</v>
      </c>
      <c r="F242" s="166" t="s">
        <v>144</v>
      </c>
      <c r="H242" s="167">
        <v>362.9</v>
      </c>
      <c r="I242" s="168"/>
      <c r="L242" s="164"/>
      <c r="M242" s="169"/>
      <c r="T242" s="170"/>
      <c r="AT242" s="165" t="s">
        <v>135</v>
      </c>
      <c r="AU242" s="165" t="s">
        <v>88</v>
      </c>
      <c r="AV242" s="14" t="s">
        <v>131</v>
      </c>
      <c r="AW242" s="14" t="s">
        <v>35</v>
      </c>
      <c r="AX242" s="14" t="s">
        <v>86</v>
      </c>
      <c r="AY242" s="165" t="s">
        <v>125</v>
      </c>
    </row>
    <row r="243" spans="2:65" s="1" customFormat="1" ht="24.15" customHeight="1" x14ac:dyDescent="0.2">
      <c r="B243" s="31"/>
      <c r="C243" s="132" t="s">
        <v>8</v>
      </c>
      <c r="D243" s="132" t="s">
        <v>127</v>
      </c>
      <c r="E243" s="133" t="s">
        <v>249</v>
      </c>
      <c r="F243" s="134" t="s">
        <v>250</v>
      </c>
      <c r="G243" s="135" t="s">
        <v>153</v>
      </c>
      <c r="H243" s="136">
        <v>1.8</v>
      </c>
      <c r="I243" s="137"/>
      <c r="J243" s="138">
        <f>ROUND(I243*H243,2)</f>
        <v>0</v>
      </c>
      <c r="K243" s="139"/>
      <c r="L243" s="31"/>
      <c r="M243" s="140" t="s">
        <v>1</v>
      </c>
      <c r="N243" s="141" t="s">
        <v>43</v>
      </c>
      <c r="P243" s="142">
        <f>O243*H243</f>
        <v>0</v>
      </c>
      <c r="Q243" s="142">
        <v>0</v>
      </c>
      <c r="R243" s="142">
        <f>Q243*H243</f>
        <v>0</v>
      </c>
      <c r="S243" s="142">
        <v>0</v>
      </c>
      <c r="T243" s="143">
        <f>S243*H243</f>
        <v>0</v>
      </c>
      <c r="AR243" s="144" t="s">
        <v>131</v>
      </c>
      <c r="AT243" s="144" t="s">
        <v>127</v>
      </c>
      <c r="AU243" s="144" t="s">
        <v>88</v>
      </c>
      <c r="AY243" s="16" t="s">
        <v>125</v>
      </c>
      <c r="BE243" s="145">
        <f>IF(N243="základní",J243,0)</f>
        <v>0</v>
      </c>
      <c r="BF243" s="145">
        <f>IF(N243="snížená",J243,0)</f>
        <v>0</v>
      </c>
      <c r="BG243" s="145">
        <f>IF(N243="zákl. přenesená",J243,0)</f>
        <v>0</v>
      </c>
      <c r="BH243" s="145">
        <f>IF(N243="sníž. přenesená",J243,0)</f>
        <v>0</v>
      </c>
      <c r="BI243" s="145">
        <f>IF(N243="nulová",J243,0)</f>
        <v>0</v>
      </c>
      <c r="BJ243" s="16" t="s">
        <v>86</v>
      </c>
      <c r="BK243" s="145">
        <f>ROUND(I243*H243,2)</f>
        <v>0</v>
      </c>
      <c r="BL243" s="16" t="s">
        <v>131</v>
      </c>
      <c r="BM243" s="144" t="s">
        <v>251</v>
      </c>
    </row>
    <row r="244" spans="2:65" s="1" customFormat="1" x14ac:dyDescent="0.2">
      <c r="B244" s="31"/>
      <c r="D244" s="146" t="s">
        <v>133</v>
      </c>
      <c r="F244" s="147" t="s">
        <v>252</v>
      </c>
      <c r="I244" s="148"/>
      <c r="L244" s="31"/>
      <c r="M244" s="149"/>
      <c r="T244" s="55"/>
      <c r="AT244" s="16" t="s">
        <v>133</v>
      </c>
      <c r="AU244" s="16" t="s">
        <v>88</v>
      </c>
    </row>
    <row r="245" spans="2:65" s="12" customFormat="1" x14ac:dyDescent="0.2">
      <c r="B245" s="150"/>
      <c r="D245" s="151" t="s">
        <v>135</v>
      </c>
      <c r="E245" s="152" t="s">
        <v>1</v>
      </c>
      <c r="F245" s="153" t="s">
        <v>136</v>
      </c>
      <c r="H245" s="152" t="s">
        <v>1</v>
      </c>
      <c r="I245" s="154"/>
      <c r="L245" s="150"/>
      <c r="M245" s="155"/>
      <c r="T245" s="156"/>
      <c r="AT245" s="152" t="s">
        <v>135</v>
      </c>
      <c r="AU245" s="152" t="s">
        <v>88</v>
      </c>
      <c r="AV245" s="12" t="s">
        <v>86</v>
      </c>
      <c r="AW245" s="12" t="s">
        <v>35</v>
      </c>
      <c r="AX245" s="12" t="s">
        <v>78</v>
      </c>
      <c r="AY245" s="152" t="s">
        <v>125</v>
      </c>
    </row>
    <row r="246" spans="2:65" s="13" customFormat="1" x14ac:dyDescent="0.2">
      <c r="B246" s="157"/>
      <c r="D246" s="151" t="s">
        <v>135</v>
      </c>
      <c r="E246" s="158" t="s">
        <v>1</v>
      </c>
      <c r="F246" s="159" t="s">
        <v>253</v>
      </c>
      <c r="H246" s="160">
        <v>1.8</v>
      </c>
      <c r="I246" s="161"/>
      <c r="L246" s="157"/>
      <c r="M246" s="162"/>
      <c r="T246" s="163"/>
      <c r="AT246" s="158" t="s">
        <v>135</v>
      </c>
      <c r="AU246" s="158" t="s">
        <v>88</v>
      </c>
      <c r="AV246" s="13" t="s">
        <v>88</v>
      </c>
      <c r="AW246" s="13" t="s">
        <v>35</v>
      </c>
      <c r="AX246" s="13" t="s">
        <v>86</v>
      </c>
      <c r="AY246" s="158" t="s">
        <v>125</v>
      </c>
    </row>
    <row r="247" spans="2:65" s="1" customFormat="1" ht="16.5" customHeight="1" x14ac:dyDescent="0.2">
      <c r="B247" s="31"/>
      <c r="C247" s="171" t="s">
        <v>254</v>
      </c>
      <c r="D247" s="171" t="s">
        <v>255</v>
      </c>
      <c r="E247" s="172" t="s">
        <v>256</v>
      </c>
      <c r="F247" s="173" t="s">
        <v>257</v>
      </c>
      <c r="G247" s="174" t="s">
        <v>258</v>
      </c>
      <c r="H247" s="175">
        <v>3.6</v>
      </c>
      <c r="I247" s="176"/>
      <c r="J247" s="177">
        <f>ROUND(I247*H247,2)</f>
        <v>0</v>
      </c>
      <c r="K247" s="178"/>
      <c r="L247" s="179"/>
      <c r="M247" s="180" t="s">
        <v>1</v>
      </c>
      <c r="N247" s="181" t="s">
        <v>43</v>
      </c>
      <c r="P247" s="142">
        <f>O247*H247</f>
        <v>0</v>
      </c>
      <c r="Q247" s="142">
        <v>1</v>
      </c>
      <c r="R247" s="142">
        <f>Q247*H247</f>
        <v>3.6</v>
      </c>
      <c r="S247" s="142">
        <v>0</v>
      </c>
      <c r="T247" s="143">
        <f>S247*H247</f>
        <v>0</v>
      </c>
      <c r="AR247" s="144" t="s">
        <v>198</v>
      </c>
      <c r="AT247" s="144" t="s">
        <v>255</v>
      </c>
      <c r="AU247" s="144" t="s">
        <v>88</v>
      </c>
      <c r="AY247" s="16" t="s">
        <v>125</v>
      </c>
      <c r="BE247" s="145">
        <f>IF(N247="základní",J247,0)</f>
        <v>0</v>
      </c>
      <c r="BF247" s="145">
        <f>IF(N247="snížená",J247,0)</f>
        <v>0</v>
      </c>
      <c r="BG247" s="145">
        <f>IF(N247="zákl. přenesená",J247,0)</f>
        <v>0</v>
      </c>
      <c r="BH247" s="145">
        <f>IF(N247="sníž. přenesená",J247,0)</f>
        <v>0</v>
      </c>
      <c r="BI247" s="145">
        <f>IF(N247="nulová",J247,0)</f>
        <v>0</v>
      </c>
      <c r="BJ247" s="16" t="s">
        <v>86</v>
      </c>
      <c r="BK247" s="145">
        <f>ROUND(I247*H247,2)</f>
        <v>0</v>
      </c>
      <c r="BL247" s="16" t="s">
        <v>131</v>
      </c>
      <c r="BM247" s="144" t="s">
        <v>259</v>
      </c>
    </row>
    <row r="248" spans="2:65" s="13" customFormat="1" x14ac:dyDescent="0.2">
      <c r="B248" s="157"/>
      <c r="D248" s="151" t="s">
        <v>135</v>
      </c>
      <c r="F248" s="159" t="s">
        <v>260</v>
      </c>
      <c r="H248" s="160">
        <v>3.6</v>
      </c>
      <c r="I248" s="161"/>
      <c r="L248" s="157"/>
      <c r="M248" s="162"/>
      <c r="T248" s="163"/>
      <c r="AT248" s="158" t="s">
        <v>135</v>
      </c>
      <c r="AU248" s="158" t="s">
        <v>88</v>
      </c>
      <c r="AV248" s="13" t="s">
        <v>88</v>
      </c>
      <c r="AW248" s="13" t="s">
        <v>4</v>
      </c>
      <c r="AX248" s="13" t="s">
        <v>86</v>
      </c>
      <c r="AY248" s="158" t="s">
        <v>125</v>
      </c>
    </row>
    <row r="249" spans="2:65" s="1" customFormat="1" ht="24.15" customHeight="1" x14ac:dyDescent="0.2">
      <c r="B249" s="31"/>
      <c r="C249" s="132" t="s">
        <v>261</v>
      </c>
      <c r="D249" s="132" t="s">
        <v>127</v>
      </c>
      <c r="E249" s="133" t="s">
        <v>262</v>
      </c>
      <c r="F249" s="134" t="s">
        <v>263</v>
      </c>
      <c r="G249" s="135" t="s">
        <v>130</v>
      </c>
      <c r="H249" s="136">
        <v>5600</v>
      </c>
      <c r="I249" s="137"/>
      <c r="J249" s="138">
        <f>ROUND(I249*H249,2)</f>
        <v>0</v>
      </c>
      <c r="K249" s="139"/>
      <c r="L249" s="31"/>
      <c r="M249" s="140" t="s">
        <v>1</v>
      </c>
      <c r="N249" s="141" t="s">
        <v>43</v>
      </c>
      <c r="P249" s="142">
        <f>O249*H249</f>
        <v>0</v>
      </c>
      <c r="Q249" s="142">
        <v>0</v>
      </c>
      <c r="R249" s="142">
        <f>Q249*H249</f>
        <v>0</v>
      </c>
      <c r="S249" s="142">
        <v>0</v>
      </c>
      <c r="T249" s="143">
        <f>S249*H249</f>
        <v>0</v>
      </c>
      <c r="AR249" s="144" t="s">
        <v>131</v>
      </c>
      <c r="AT249" s="144" t="s">
        <v>127</v>
      </c>
      <c r="AU249" s="144" t="s">
        <v>88</v>
      </c>
      <c r="AY249" s="16" t="s">
        <v>125</v>
      </c>
      <c r="BE249" s="145">
        <f>IF(N249="základní",J249,0)</f>
        <v>0</v>
      </c>
      <c r="BF249" s="145">
        <f>IF(N249="snížená",J249,0)</f>
        <v>0</v>
      </c>
      <c r="BG249" s="145">
        <f>IF(N249="zákl. přenesená",J249,0)</f>
        <v>0</v>
      </c>
      <c r="BH249" s="145">
        <f>IF(N249="sníž. přenesená",J249,0)</f>
        <v>0</v>
      </c>
      <c r="BI249" s="145">
        <f>IF(N249="nulová",J249,0)</f>
        <v>0</v>
      </c>
      <c r="BJ249" s="16" t="s">
        <v>86</v>
      </c>
      <c r="BK249" s="145">
        <f>ROUND(I249*H249,2)</f>
        <v>0</v>
      </c>
      <c r="BL249" s="16" t="s">
        <v>131</v>
      </c>
      <c r="BM249" s="144" t="s">
        <v>264</v>
      </c>
    </row>
    <row r="250" spans="2:65" s="1" customFormat="1" x14ac:dyDescent="0.2">
      <c r="B250" s="31"/>
      <c r="D250" s="146" t="s">
        <v>133</v>
      </c>
      <c r="F250" s="147" t="s">
        <v>265</v>
      </c>
      <c r="I250" s="148"/>
      <c r="L250" s="31"/>
      <c r="M250" s="149"/>
      <c r="T250" s="55"/>
      <c r="AT250" s="16" t="s">
        <v>133</v>
      </c>
      <c r="AU250" s="16" t="s">
        <v>88</v>
      </c>
    </row>
    <row r="251" spans="2:65" s="12" customFormat="1" x14ac:dyDescent="0.2">
      <c r="B251" s="150"/>
      <c r="D251" s="151" t="s">
        <v>135</v>
      </c>
      <c r="E251" s="152" t="s">
        <v>1</v>
      </c>
      <c r="F251" s="153" t="s">
        <v>136</v>
      </c>
      <c r="H251" s="152" t="s">
        <v>1</v>
      </c>
      <c r="I251" s="154"/>
      <c r="L251" s="150"/>
      <c r="M251" s="155"/>
      <c r="T251" s="156"/>
      <c r="AT251" s="152" t="s">
        <v>135</v>
      </c>
      <c r="AU251" s="152" t="s">
        <v>88</v>
      </c>
      <c r="AV251" s="12" t="s">
        <v>86</v>
      </c>
      <c r="AW251" s="12" t="s">
        <v>35</v>
      </c>
      <c r="AX251" s="12" t="s">
        <v>78</v>
      </c>
      <c r="AY251" s="152" t="s">
        <v>125</v>
      </c>
    </row>
    <row r="252" spans="2:65" s="13" customFormat="1" x14ac:dyDescent="0.2">
      <c r="B252" s="157"/>
      <c r="D252" s="151" t="s">
        <v>135</v>
      </c>
      <c r="E252" s="158" t="s">
        <v>1</v>
      </c>
      <c r="F252" s="159" t="s">
        <v>266</v>
      </c>
      <c r="H252" s="160">
        <v>5600</v>
      </c>
      <c r="I252" s="161"/>
      <c r="L252" s="157"/>
      <c r="M252" s="162"/>
      <c r="T252" s="163"/>
      <c r="AT252" s="158" t="s">
        <v>135</v>
      </c>
      <c r="AU252" s="158" t="s">
        <v>88</v>
      </c>
      <c r="AV252" s="13" t="s">
        <v>88</v>
      </c>
      <c r="AW252" s="13" t="s">
        <v>35</v>
      </c>
      <c r="AX252" s="13" t="s">
        <v>86</v>
      </c>
      <c r="AY252" s="158" t="s">
        <v>125</v>
      </c>
    </row>
    <row r="253" spans="2:65" s="1" customFormat="1" ht="33" customHeight="1" x14ac:dyDescent="0.2">
      <c r="B253" s="31"/>
      <c r="C253" s="132" t="s">
        <v>267</v>
      </c>
      <c r="D253" s="132" t="s">
        <v>127</v>
      </c>
      <c r="E253" s="133" t="s">
        <v>268</v>
      </c>
      <c r="F253" s="134" t="s">
        <v>269</v>
      </c>
      <c r="G253" s="135" t="s">
        <v>130</v>
      </c>
      <c r="H253" s="136">
        <v>3713</v>
      </c>
      <c r="I253" s="137"/>
      <c r="J253" s="138">
        <f>ROUND(I253*H253,2)</f>
        <v>0</v>
      </c>
      <c r="K253" s="139"/>
      <c r="L253" s="31"/>
      <c r="M253" s="140" t="s">
        <v>1</v>
      </c>
      <c r="N253" s="141" t="s">
        <v>43</v>
      </c>
      <c r="P253" s="142">
        <f>O253*H253</f>
        <v>0</v>
      </c>
      <c r="Q253" s="142">
        <v>0</v>
      </c>
      <c r="R253" s="142">
        <f>Q253*H253</f>
        <v>0</v>
      </c>
      <c r="S253" s="142">
        <v>0</v>
      </c>
      <c r="T253" s="143">
        <f>S253*H253</f>
        <v>0</v>
      </c>
      <c r="AR253" s="144" t="s">
        <v>131</v>
      </c>
      <c r="AT253" s="144" t="s">
        <v>127</v>
      </c>
      <c r="AU253" s="144" t="s">
        <v>88</v>
      </c>
      <c r="AY253" s="16" t="s">
        <v>125</v>
      </c>
      <c r="BE253" s="145">
        <f>IF(N253="základní",J253,0)</f>
        <v>0</v>
      </c>
      <c r="BF253" s="145">
        <f>IF(N253="snížená",J253,0)</f>
        <v>0</v>
      </c>
      <c r="BG253" s="145">
        <f>IF(N253="zákl. přenesená",J253,0)</f>
        <v>0</v>
      </c>
      <c r="BH253" s="145">
        <f>IF(N253="sníž. přenesená",J253,0)</f>
        <v>0</v>
      </c>
      <c r="BI253" s="145">
        <f>IF(N253="nulová",J253,0)</f>
        <v>0</v>
      </c>
      <c r="BJ253" s="16" t="s">
        <v>86</v>
      </c>
      <c r="BK253" s="145">
        <f>ROUND(I253*H253,2)</f>
        <v>0</v>
      </c>
      <c r="BL253" s="16" t="s">
        <v>131</v>
      </c>
      <c r="BM253" s="144" t="s">
        <v>270</v>
      </c>
    </row>
    <row r="254" spans="2:65" s="1" customFormat="1" x14ac:dyDescent="0.2">
      <c r="B254" s="31"/>
      <c r="D254" s="146" t="s">
        <v>133</v>
      </c>
      <c r="F254" s="147" t="s">
        <v>271</v>
      </c>
      <c r="I254" s="148"/>
      <c r="L254" s="31"/>
      <c r="M254" s="149"/>
      <c r="T254" s="55"/>
      <c r="AT254" s="16" t="s">
        <v>133</v>
      </c>
      <c r="AU254" s="16" t="s">
        <v>88</v>
      </c>
    </row>
    <row r="255" spans="2:65" s="12" customFormat="1" x14ac:dyDescent="0.2">
      <c r="B255" s="150"/>
      <c r="D255" s="151" t="s">
        <v>135</v>
      </c>
      <c r="E255" s="152" t="s">
        <v>1</v>
      </c>
      <c r="F255" s="153" t="s">
        <v>223</v>
      </c>
      <c r="H255" s="152" t="s">
        <v>1</v>
      </c>
      <c r="I255" s="154"/>
      <c r="L255" s="150"/>
      <c r="M255" s="155"/>
      <c r="T255" s="156"/>
      <c r="AT255" s="152" t="s">
        <v>135</v>
      </c>
      <c r="AU255" s="152" t="s">
        <v>88</v>
      </c>
      <c r="AV255" s="12" t="s">
        <v>86</v>
      </c>
      <c r="AW255" s="12" t="s">
        <v>35</v>
      </c>
      <c r="AX255" s="12" t="s">
        <v>78</v>
      </c>
      <c r="AY255" s="152" t="s">
        <v>125</v>
      </c>
    </row>
    <row r="256" spans="2:65" s="13" customFormat="1" x14ac:dyDescent="0.2">
      <c r="B256" s="157"/>
      <c r="D256" s="151" t="s">
        <v>135</v>
      </c>
      <c r="E256" s="158" t="s">
        <v>1</v>
      </c>
      <c r="F256" s="159" t="s">
        <v>272</v>
      </c>
      <c r="H256" s="160">
        <v>45</v>
      </c>
      <c r="I256" s="161"/>
      <c r="L256" s="157"/>
      <c r="M256" s="162"/>
      <c r="T256" s="163"/>
      <c r="AT256" s="158" t="s">
        <v>135</v>
      </c>
      <c r="AU256" s="158" t="s">
        <v>88</v>
      </c>
      <c r="AV256" s="13" t="s">
        <v>88</v>
      </c>
      <c r="AW256" s="13" t="s">
        <v>35</v>
      </c>
      <c r="AX256" s="13" t="s">
        <v>78</v>
      </c>
      <c r="AY256" s="158" t="s">
        <v>125</v>
      </c>
    </row>
    <row r="257" spans="2:65" s="13" customFormat="1" x14ac:dyDescent="0.2">
      <c r="B257" s="157"/>
      <c r="D257" s="151" t="s">
        <v>135</v>
      </c>
      <c r="E257" s="158" t="s">
        <v>1</v>
      </c>
      <c r="F257" s="159" t="s">
        <v>273</v>
      </c>
      <c r="H257" s="160">
        <v>3375</v>
      </c>
      <c r="I257" s="161"/>
      <c r="L257" s="157"/>
      <c r="M257" s="162"/>
      <c r="T257" s="163"/>
      <c r="AT257" s="158" t="s">
        <v>135</v>
      </c>
      <c r="AU257" s="158" t="s">
        <v>88</v>
      </c>
      <c r="AV257" s="13" t="s">
        <v>88</v>
      </c>
      <c r="AW257" s="13" t="s">
        <v>35</v>
      </c>
      <c r="AX257" s="13" t="s">
        <v>78</v>
      </c>
      <c r="AY257" s="158" t="s">
        <v>125</v>
      </c>
    </row>
    <row r="258" spans="2:65" s="13" customFormat="1" x14ac:dyDescent="0.2">
      <c r="B258" s="157"/>
      <c r="D258" s="151" t="s">
        <v>135</v>
      </c>
      <c r="E258" s="158" t="s">
        <v>1</v>
      </c>
      <c r="F258" s="159" t="s">
        <v>274</v>
      </c>
      <c r="H258" s="160">
        <v>293</v>
      </c>
      <c r="I258" s="161"/>
      <c r="L258" s="157"/>
      <c r="M258" s="162"/>
      <c r="T258" s="163"/>
      <c r="AT258" s="158" t="s">
        <v>135</v>
      </c>
      <c r="AU258" s="158" t="s">
        <v>88</v>
      </c>
      <c r="AV258" s="13" t="s">
        <v>88</v>
      </c>
      <c r="AW258" s="13" t="s">
        <v>35</v>
      </c>
      <c r="AX258" s="13" t="s">
        <v>78</v>
      </c>
      <c r="AY258" s="158" t="s">
        <v>125</v>
      </c>
    </row>
    <row r="259" spans="2:65" s="14" customFormat="1" x14ac:dyDescent="0.2">
      <c r="B259" s="164"/>
      <c r="D259" s="151" t="s">
        <v>135</v>
      </c>
      <c r="E259" s="165" t="s">
        <v>1</v>
      </c>
      <c r="F259" s="166" t="s">
        <v>144</v>
      </c>
      <c r="H259" s="167">
        <v>3713</v>
      </c>
      <c r="I259" s="168"/>
      <c r="L259" s="164"/>
      <c r="M259" s="169"/>
      <c r="T259" s="170"/>
      <c r="AT259" s="165" t="s">
        <v>135</v>
      </c>
      <c r="AU259" s="165" t="s">
        <v>88</v>
      </c>
      <c r="AV259" s="14" t="s">
        <v>131</v>
      </c>
      <c r="AW259" s="14" t="s">
        <v>35</v>
      </c>
      <c r="AX259" s="14" t="s">
        <v>86</v>
      </c>
      <c r="AY259" s="165" t="s">
        <v>125</v>
      </c>
    </row>
    <row r="260" spans="2:65" s="1" customFormat="1" ht="24.15" customHeight="1" x14ac:dyDescent="0.2">
      <c r="B260" s="31"/>
      <c r="C260" s="132" t="s">
        <v>275</v>
      </c>
      <c r="D260" s="132" t="s">
        <v>127</v>
      </c>
      <c r="E260" s="133" t="s">
        <v>276</v>
      </c>
      <c r="F260" s="134" t="s">
        <v>277</v>
      </c>
      <c r="G260" s="135" t="s">
        <v>130</v>
      </c>
      <c r="H260" s="136">
        <v>12273.1</v>
      </c>
      <c r="I260" s="137"/>
      <c r="J260" s="138">
        <f>ROUND(I260*H260,2)</f>
        <v>0</v>
      </c>
      <c r="K260" s="139"/>
      <c r="L260" s="31"/>
      <c r="M260" s="140" t="s">
        <v>1</v>
      </c>
      <c r="N260" s="141" t="s">
        <v>43</v>
      </c>
      <c r="P260" s="142">
        <f>O260*H260</f>
        <v>0</v>
      </c>
      <c r="Q260" s="142">
        <v>0</v>
      </c>
      <c r="R260" s="142">
        <f>Q260*H260</f>
        <v>0</v>
      </c>
      <c r="S260" s="142">
        <v>0</v>
      </c>
      <c r="T260" s="143">
        <f>S260*H260</f>
        <v>0</v>
      </c>
      <c r="AR260" s="144" t="s">
        <v>131</v>
      </c>
      <c r="AT260" s="144" t="s">
        <v>127</v>
      </c>
      <c r="AU260" s="144" t="s">
        <v>88</v>
      </c>
      <c r="AY260" s="16" t="s">
        <v>125</v>
      </c>
      <c r="BE260" s="145">
        <f>IF(N260="základní",J260,0)</f>
        <v>0</v>
      </c>
      <c r="BF260" s="145">
        <f>IF(N260="snížená",J260,0)</f>
        <v>0</v>
      </c>
      <c r="BG260" s="145">
        <f>IF(N260="zákl. přenesená",J260,0)</f>
        <v>0</v>
      </c>
      <c r="BH260" s="145">
        <f>IF(N260="sníž. přenesená",J260,0)</f>
        <v>0</v>
      </c>
      <c r="BI260" s="145">
        <f>IF(N260="nulová",J260,0)</f>
        <v>0</v>
      </c>
      <c r="BJ260" s="16" t="s">
        <v>86</v>
      </c>
      <c r="BK260" s="145">
        <f>ROUND(I260*H260,2)</f>
        <v>0</v>
      </c>
      <c r="BL260" s="16" t="s">
        <v>131</v>
      </c>
      <c r="BM260" s="144" t="s">
        <v>278</v>
      </c>
    </row>
    <row r="261" spans="2:65" s="1" customFormat="1" x14ac:dyDescent="0.2">
      <c r="B261" s="31"/>
      <c r="D261" s="146" t="s">
        <v>133</v>
      </c>
      <c r="F261" s="147" t="s">
        <v>279</v>
      </c>
      <c r="I261" s="148"/>
      <c r="L261" s="31"/>
      <c r="M261" s="149"/>
      <c r="T261" s="55"/>
      <c r="AT261" s="16" t="s">
        <v>133</v>
      </c>
      <c r="AU261" s="16" t="s">
        <v>88</v>
      </c>
    </row>
    <row r="262" spans="2:65" s="12" customFormat="1" x14ac:dyDescent="0.2">
      <c r="B262" s="150"/>
      <c r="D262" s="151" t="s">
        <v>135</v>
      </c>
      <c r="E262" s="152" t="s">
        <v>1</v>
      </c>
      <c r="F262" s="153" t="s">
        <v>136</v>
      </c>
      <c r="H262" s="152" t="s">
        <v>1</v>
      </c>
      <c r="I262" s="154"/>
      <c r="L262" s="150"/>
      <c r="M262" s="155"/>
      <c r="T262" s="156"/>
      <c r="AT262" s="152" t="s">
        <v>135</v>
      </c>
      <c r="AU262" s="152" t="s">
        <v>88</v>
      </c>
      <c r="AV262" s="12" t="s">
        <v>86</v>
      </c>
      <c r="AW262" s="12" t="s">
        <v>35</v>
      </c>
      <c r="AX262" s="12" t="s">
        <v>78</v>
      </c>
      <c r="AY262" s="152" t="s">
        <v>125</v>
      </c>
    </row>
    <row r="263" spans="2:65" s="13" customFormat="1" x14ac:dyDescent="0.2">
      <c r="B263" s="157"/>
      <c r="D263" s="151" t="s">
        <v>135</v>
      </c>
      <c r="E263" s="158" t="s">
        <v>1</v>
      </c>
      <c r="F263" s="159" t="s">
        <v>280</v>
      </c>
      <c r="H263" s="160">
        <v>766</v>
      </c>
      <c r="I263" s="161"/>
      <c r="L263" s="157"/>
      <c r="M263" s="162"/>
      <c r="T263" s="163"/>
      <c r="AT263" s="158" t="s">
        <v>135</v>
      </c>
      <c r="AU263" s="158" t="s">
        <v>88</v>
      </c>
      <c r="AV263" s="13" t="s">
        <v>88</v>
      </c>
      <c r="AW263" s="13" t="s">
        <v>35</v>
      </c>
      <c r="AX263" s="13" t="s">
        <v>78</v>
      </c>
      <c r="AY263" s="158" t="s">
        <v>125</v>
      </c>
    </row>
    <row r="264" spans="2:65" s="13" customFormat="1" x14ac:dyDescent="0.2">
      <c r="B264" s="157"/>
      <c r="D264" s="151" t="s">
        <v>135</v>
      </c>
      <c r="E264" s="158" t="s">
        <v>1</v>
      </c>
      <c r="F264" s="159" t="s">
        <v>281</v>
      </c>
      <c r="H264" s="160">
        <v>3731</v>
      </c>
      <c r="I264" s="161"/>
      <c r="L264" s="157"/>
      <c r="M264" s="162"/>
      <c r="T264" s="163"/>
      <c r="AT264" s="158" t="s">
        <v>135</v>
      </c>
      <c r="AU264" s="158" t="s">
        <v>88</v>
      </c>
      <c r="AV264" s="13" t="s">
        <v>88</v>
      </c>
      <c r="AW264" s="13" t="s">
        <v>35</v>
      </c>
      <c r="AX264" s="13" t="s">
        <v>78</v>
      </c>
      <c r="AY264" s="158" t="s">
        <v>125</v>
      </c>
    </row>
    <row r="265" spans="2:65" s="13" customFormat="1" x14ac:dyDescent="0.2">
      <c r="B265" s="157"/>
      <c r="D265" s="151" t="s">
        <v>135</v>
      </c>
      <c r="E265" s="158" t="s">
        <v>1</v>
      </c>
      <c r="F265" s="159" t="s">
        <v>282</v>
      </c>
      <c r="H265" s="160">
        <v>358</v>
      </c>
      <c r="I265" s="161"/>
      <c r="L265" s="157"/>
      <c r="M265" s="162"/>
      <c r="T265" s="163"/>
      <c r="AT265" s="158" t="s">
        <v>135</v>
      </c>
      <c r="AU265" s="158" t="s">
        <v>88</v>
      </c>
      <c r="AV265" s="13" t="s">
        <v>88</v>
      </c>
      <c r="AW265" s="13" t="s">
        <v>35</v>
      </c>
      <c r="AX265" s="13" t="s">
        <v>78</v>
      </c>
      <c r="AY265" s="158" t="s">
        <v>125</v>
      </c>
    </row>
    <row r="266" spans="2:65" s="13" customFormat="1" x14ac:dyDescent="0.2">
      <c r="B266" s="157"/>
      <c r="D266" s="151" t="s">
        <v>135</v>
      </c>
      <c r="E266" s="158" t="s">
        <v>1</v>
      </c>
      <c r="F266" s="159" t="s">
        <v>283</v>
      </c>
      <c r="H266" s="160">
        <v>1796</v>
      </c>
      <c r="I266" s="161"/>
      <c r="L266" s="157"/>
      <c r="M266" s="162"/>
      <c r="T266" s="163"/>
      <c r="AT266" s="158" t="s">
        <v>135</v>
      </c>
      <c r="AU266" s="158" t="s">
        <v>88</v>
      </c>
      <c r="AV266" s="13" t="s">
        <v>88</v>
      </c>
      <c r="AW266" s="13" t="s">
        <v>35</v>
      </c>
      <c r="AX266" s="13" t="s">
        <v>78</v>
      </c>
      <c r="AY266" s="158" t="s">
        <v>125</v>
      </c>
    </row>
    <row r="267" spans="2:65" s="13" customFormat="1" x14ac:dyDescent="0.2">
      <c r="B267" s="157"/>
      <c r="D267" s="151" t="s">
        <v>135</v>
      </c>
      <c r="E267" s="158" t="s">
        <v>1</v>
      </c>
      <c r="F267" s="159" t="s">
        <v>284</v>
      </c>
      <c r="H267" s="160">
        <v>1796</v>
      </c>
      <c r="I267" s="161"/>
      <c r="L267" s="157"/>
      <c r="M267" s="162"/>
      <c r="T267" s="163"/>
      <c r="AT267" s="158" t="s">
        <v>135</v>
      </c>
      <c r="AU267" s="158" t="s">
        <v>88</v>
      </c>
      <c r="AV267" s="13" t="s">
        <v>88</v>
      </c>
      <c r="AW267" s="13" t="s">
        <v>35</v>
      </c>
      <c r="AX267" s="13" t="s">
        <v>78</v>
      </c>
      <c r="AY267" s="158" t="s">
        <v>125</v>
      </c>
    </row>
    <row r="268" spans="2:65" s="13" customFormat="1" x14ac:dyDescent="0.2">
      <c r="B268" s="157"/>
      <c r="D268" s="151" t="s">
        <v>135</v>
      </c>
      <c r="E268" s="158" t="s">
        <v>1</v>
      </c>
      <c r="F268" s="159" t="s">
        <v>285</v>
      </c>
      <c r="H268" s="160">
        <v>2873</v>
      </c>
      <c r="I268" s="161"/>
      <c r="L268" s="157"/>
      <c r="M268" s="162"/>
      <c r="T268" s="163"/>
      <c r="AT268" s="158" t="s">
        <v>135</v>
      </c>
      <c r="AU268" s="158" t="s">
        <v>88</v>
      </c>
      <c r="AV268" s="13" t="s">
        <v>88</v>
      </c>
      <c r="AW268" s="13" t="s">
        <v>35</v>
      </c>
      <c r="AX268" s="13" t="s">
        <v>78</v>
      </c>
      <c r="AY268" s="158" t="s">
        <v>125</v>
      </c>
    </row>
    <row r="269" spans="2:65" s="13" customFormat="1" x14ac:dyDescent="0.2">
      <c r="B269" s="157"/>
      <c r="D269" s="151" t="s">
        <v>135</v>
      </c>
      <c r="E269" s="158" t="s">
        <v>1</v>
      </c>
      <c r="F269" s="159" t="s">
        <v>286</v>
      </c>
      <c r="H269" s="160">
        <v>55</v>
      </c>
      <c r="I269" s="161"/>
      <c r="L269" s="157"/>
      <c r="M269" s="162"/>
      <c r="T269" s="163"/>
      <c r="AT269" s="158" t="s">
        <v>135</v>
      </c>
      <c r="AU269" s="158" t="s">
        <v>88</v>
      </c>
      <c r="AV269" s="13" t="s">
        <v>88</v>
      </c>
      <c r="AW269" s="13" t="s">
        <v>35</v>
      </c>
      <c r="AX269" s="13" t="s">
        <v>78</v>
      </c>
      <c r="AY269" s="158" t="s">
        <v>125</v>
      </c>
    </row>
    <row r="270" spans="2:65" s="13" customFormat="1" x14ac:dyDescent="0.2">
      <c r="B270" s="157"/>
      <c r="D270" s="151" t="s">
        <v>135</v>
      </c>
      <c r="E270" s="158" t="s">
        <v>1</v>
      </c>
      <c r="F270" s="159" t="s">
        <v>287</v>
      </c>
      <c r="H270" s="160">
        <v>408.4</v>
      </c>
      <c r="I270" s="161"/>
      <c r="L270" s="157"/>
      <c r="M270" s="162"/>
      <c r="T270" s="163"/>
      <c r="AT270" s="158" t="s">
        <v>135</v>
      </c>
      <c r="AU270" s="158" t="s">
        <v>88</v>
      </c>
      <c r="AV270" s="13" t="s">
        <v>88</v>
      </c>
      <c r="AW270" s="13" t="s">
        <v>35</v>
      </c>
      <c r="AX270" s="13" t="s">
        <v>78</v>
      </c>
      <c r="AY270" s="158" t="s">
        <v>125</v>
      </c>
    </row>
    <row r="271" spans="2:65" s="13" customFormat="1" x14ac:dyDescent="0.2">
      <c r="B271" s="157"/>
      <c r="D271" s="151" t="s">
        <v>135</v>
      </c>
      <c r="E271" s="158" t="s">
        <v>1</v>
      </c>
      <c r="F271" s="159" t="s">
        <v>288</v>
      </c>
      <c r="H271" s="160">
        <v>64</v>
      </c>
      <c r="I271" s="161"/>
      <c r="L271" s="157"/>
      <c r="M271" s="162"/>
      <c r="T271" s="163"/>
      <c r="AT271" s="158" t="s">
        <v>135</v>
      </c>
      <c r="AU271" s="158" t="s">
        <v>88</v>
      </c>
      <c r="AV271" s="13" t="s">
        <v>88</v>
      </c>
      <c r="AW271" s="13" t="s">
        <v>35</v>
      </c>
      <c r="AX271" s="13" t="s">
        <v>78</v>
      </c>
      <c r="AY271" s="158" t="s">
        <v>125</v>
      </c>
    </row>
    <row r="272" spans="2:65" s="13" customFormat="1" x14ac:dyDescent="0.2">
      <c r="B272" s="157"/>
      <c r="D272" s="151" t="s">
        <v>135</v>
      </c>
      <c r="E272" s="158" t="s">
        <v>1</v>
      </c>
      <c r="F272" s="159" t="s">
        <v>289</v>
      </c>
      <c r="H272" s="160">
        <v>425.7</v>
      </c>
      <c r="I272" s="161"/>
      <c r="L272" s="157"/>
      <c r="M272" s="162"/>
      <c r="T272" s="163"/>
      <c r="AT272" s="158" t="s">
        <v>135</v>
      </c>
      <c r="AU272" s="158" t="s">
        <v>88</v>
      </c>
      <c r="AV272" s="13" t="s">
        <v>88</v>
      </c>
      <c r="AW272" s="13" t="s">
        <v>35</v>
      </c>
      <c r="AX272" s="13" t="s">
        <v>78</v>
      </c>
      <c r="AY272" s="158" t="s">
        <v>125</v>
      </c>
    </row>
    <row r="273" spans="2:65" s="14" customFormat="1" x14ac:dyDescent="0.2">
      <c r="B273" s="164"/>
      <c r="D273" s="151" t="s">
        <v>135</v>
      </c>
      <c r="E273" s="165" t="s">
        <v>1</v>
      </c>
      <c r="F273" s="166" t="s">
        <v>144</v>
      </c>
      <c r="H273" s="167">
        <v>12273.1</v>
      </c>
      <c r="I273" s="168"/>
      <c r="L273" s="164"/>
      <c r="M273" s="169"/>
      <c r="T273" s="170"/>
      <c r="AT273" s="165" t="s">
        <v>135</v>
      </c>
      <c r="AU273" s="165" t="s">
        <v>88</v>
      </c>
      <c r="AV273" s="14" t="s">
        <v>131</v>
      </c>
      <c r="AW273" s="14" t="s">
        <v>35</v>
      </c>
      <c r="AX273" s="14" t="s">
        <v>86</v>
      </c>
      <c r="AY273" s="165" t="s">
        <v>125</v>
      </c>
    </row>
    <row r="274" spans="2:65" s="1" customFormat="1" ht="24.15" customHeight="1" x14ac:dyDescent="0.2">
      <c r="B274" s="31"/>
      <c r="C274" s="132" t="s">
        <v>174</v>
      </c>
      <c r="D274" s="132" t="s">
        <v>127</v>
      </c>
      <c r="E274" s="133" t="s">
        <v>290</v>
      </c>
      <c r="F274" s="134" t="s">
        <v>291</v>
      </c>
      <c r="G274" s="135" t="s">
        <v>130</v>
      </c>
      <c r="H274" s="136">
        <v>516.29999999999995</v>
      </c>
      <c r="I274" s="137"/>
      <c r="J274" s="138">
        <f>ROUND(I274*H274,2)</f>
        <v>0</v>
      </c>
      <c r="K274" s="139"/>
      <c r="L274" s="31"/>
      <c r="M274" s="140" t="s">
        <v>1</v>
      </c>
      <c r="N274" s="141" t="s">
        <v>43</v>
      </c>
      <c r="P274" s="142">
        <f>O274*H274</f>
        <v>0</v>
      </c>
      <c r="Q274" s="142">
        <v>0</v>
      </c>
      <c r="R274" s="142">
        <f>Q274*H274</f>
        <v>0</v>
      </c>
      <c r="S274" s="142">
        <v>0</v>
      </c>
      <c r="T274" s="143">
        <f>S274*H274</f>
        <v>0</v>
      </c>
      <c r="AR274" s="144" t="s">
        <v>131</v>
      </c>
      <c r="AT274" s="144" t="s">
        <v>127</v>
      </c>
      <c r="AU274" s="144" t="s">
        <v>88</v>
      </c>
      <c r="AY274" s="16" t="s">
        <v>125</v>
      </c>
      <c r="BE274" s="145">
        <f>IF(N274="základní",J274,0)</f>
        <v>0</v>
      </c>
      <c r="BF274" s="145">
        <f>IF(N274="snížená",J274,0)</f>
        <v>0</v>
      </c>
      <c r="BG274" s="145">
        <f>IF(N274="zákl. přenesená",J274,0)</f>
        <v>0</v>
      </c>
      <c r="BH274" s="145">
        <f>IF(N274="sníž. přenesená",J274,0)</f>
        <v>0</v>
      </c>
      <c r="BI274" s="145">
        <f>IF(N274="nulová",J274,0)</f>
        <v>0</v>
      </c>
      <c r="BJ274" s="16" t="s">
        <v>86</v>
      </c>
      <c r="BK274" s="145">
        <f>ROUND(I274*H274,2)</f>
        <v>0</v>
      </c>
      <c r="BL274" s="16" t="s">
        <v>131</v>
      </c>
      <c r="BM274" s="144" t="s">
        <v>292</v>
      </c>
    </row>
    <row r="275" spans="2:65" s="1" customFormat="1" x14ac:dyDescent="0.2">
      <c r="B275" s="31"/>
      <c r="D275" s="146" t="s">
        <v>133</v>
      </c>
      <c r="F275" s="147" t="s">
        <v>293</v>
      </c>
      <c r="I275" s="148"/>
      <c r="L275" s="31"/>
      <c r="M275" s="149"/>
      <c r="T275" s="55"/>
      <c r="AT275" s="16" t="s">
        <v>133</v>
      </c>
      <c r="AU275" s="16" t="s">
        <v>88</v>
      </c>
    </row>
    <row r="276" spans="2:65" s="12" customFormat="1" x14ac:dyDescent="0.2">
      <c r="B276" s="150"/>
      <c r="D276" s="151" t="s">
        <v>135</v>
      </c>
      <c r="E276" s="152" t="s">
        <v>1</v>
      </c>
      <c r="F276" s="153" t="s">
        <v>294</v>
      </c>
      <c r="H276" s="152" t="s">
        <v>1</v>
      </c>
      <c r="I276" s="154"/>
      <c r="L276" s="150"/>
      <c r="M276" s="155"/>
      <c r="T276" s="156"/>
      <c r="AT276" s="152" t="s">
        <v>135</v>
      </c>
      <c r="AU276" s="152" t="s">
        <v>88</v>
      </c>
      <c r="AV276" s="12" t="s">
        <v>86</v>
      </c>
      <c r="AW276" s="12" t="s">
        <v>35</v>
      </c>
      <c r="AX276" s="12" t="s">
        <v>78</v>
      </c>
      <c r="AY276" s="152" t="s">
        <v>125</v>
      </c>
    </row>
    <row r="277" spans="2:65" s="13" customFormat="1" x14ac:dyDescent="0.2">
      <c r="B277" s="157"/>
      <c r="D277" s="151" t="s">
        <v>135</v>
      </c>
      <c r="E277" s="158" t="s">
        <v>1</v>
      </c>
      <c r="F277" s="159" t="s">
        <v>295</v>
      </c>
      <c r="H277" s="160">
        <v>60</v>
      </c>
      <c r="I277" s="161"/>
      <c r="L277" s="157"/>
      <c r="M277" s="162"/>
      <c r="T277" s="163"/>
      <c r="AT277" s="158" t="s">
        <v>135</v>
      </c>
      <c r="AU277" s="158" t="s">
        <v>88</v>
      </c>
      <c r="AV277" s="13" t="s">
        <v>88</v>
      </c>
      <c r="AW277" s="13" t="s">
        <v>35</v>
      </c>
      <c r="AX277" s="13" t="s">
        <v>78</v>
      </c>
      <c r="AY277" s="158" t="s">
        <v>125</v>
      </c>
    </row>
    <row r="278" spans="2:65" s="13" customFormat="1" x14ac:dyDescent="0.2">
      <c r="B278" s="157"/>
      <c r="D278" s="151" t="s">
        <v>135</v>
      </c>
      <c r="E278" s="158" t="s">
        <v>1</v>
      </c>
      <c r="F278" s="159" t="s">
        <v>296</v>
      </c>
      <c r="H278" s="160">
        <v>171</v>
      </c>
      <c r="I278" s="161"/>
      <c r="L278" s="157"/>
      <c r="M278" s="162"/>
      <c r="T278" s="163"/>
      <c r="AT278" s="158" t="s">
        <v>135</v>
      </c>
      <c r="AU278" s="158" t="s">
        <v>88</v>
      </c>
      <c r="AV278" s="13" t="s">
        <v>88</v>
      </c>
      <c r="AW278" s="13" t="s">
        <v>35</v>
      </c>
      <c r="AX278" s="13" t="s">
        <v>78</v>
      </c>
      <c r="AY278" s="158" t="s">
        <v>125</v>
      </c>
    </row>
    <row r="279" spans="2:65" s="13" customFormat="1" x14ac:dyDescent="0.2">
      <c r="B279" s="157"/>
      <c r="D279" s="151" t="s">
        <v>135</v>
      </c>
      <c r="E279" s="158" t="s">
        <v>1</v>
      </c>
      <c r="F279" s="159" t="s">
        <v>297</v>
      </c>
      <c r="H279" s="160">
        <v>42</v>
      </c>
      <c r="I279" s="161"/>
      <c r="L279" s="157"/>
      <c r="M279" s="162"/>
      <c r="T279" s="163"/>
      <c r="AT279" s="158" t="s">
        <v>135</v>
      </c>
      <c r="AU279" s="158" t="s">
        <v>88</v>
      </c>
      <c r="AV279" s="13" t="s">
        <v>88</v>
      </c>
      <c r="AW279" s="13" t="s">
        <v>35</v>
      </c>
      <c r="AX279" s="13" t="s">
        <v>78</v>
      </c>
      <c r="AY279" s="158" t="s">
        <v>125</v>
      </c>
    </row>
    <row r="280" spans="2:65" s="13" customFormat="1" x14ac:dyDescent="0.2">
      <c r="B280" s="157"/>
      <c r="D280" s="151" t="s">
        <v>135</v>
      </c>
      <c r="E280" s="158" t="s">
        <v>1</v>
      </c>
      <c r="F280" s="159" t="s">
        <v>298</v>
      </c>
      <c r="H280" s="160">
        <v>184.8</v>
      </c>
      <c r="I280" s="161"/>
      <c r="L280" s="157"/>
      <c r="M280" s="162"/>
      <c r="T280" s="163"/>
      <c r="AT280" s="158" t="s">
        <v>135</v>
      </c>
      <c r="AU280" s="158" t="s">
        <v>88</v>
      </c>
      <c r="AV280" s="13" t="s">
        <v>88</v>
      </c>
      <c r="AW280" s="13" t="s">
        <v>35</v>
      </c>
      <c r="AX280" s="13" t="s">
        <v>78</v>
      </c>
      <c r="AY280" s="158" t="s">
        <v>125</v>
      </c>
    </row>
    <row r="281" spans="2:65" s="13" customFormat="1" x14ac:dyDescent="0.2">
      <c r="B281" s="157"/>
      <c r="D281" s="151" t="s">
        <v>135</v>
      </c>
      <c r="E281" s="158" t="s">
        <v>1</v>
      </c>
      <c r="F281" s="159" t="s">
        <v>299</v>
      </c>
      <c r="H281" s="160">
        <v>58.5</v>
      </c>
      <c r="I281" s="161"/>
      <c r="L281" s="157"/>
      <c r="M281" s="162"/>
      <c r="T281" s="163"/>
      <c r="AT281" s="158" t="s">
        <v>135</v>
      </c>
      <c r="AU281" s="158" t="s">
        <v>88</v>
      </c>
      <c r="AV281" s="13" t="s">
        <v>88</v>
      </c>
      <c r="AW281" s="13" t="s">
        <v>35</v>
      </c>
      <c r="AX281" s="13" t="s">
        <v>78</v>
      </c>
      <c r="AY281" s="158" t="s">
        <v>125</v>
      </c>
    </row>
    <row r="282" spans="2:65" s="14" customFormat="1" x14ac:dyDescent="0.2">
      <c r="B282" s="164"/>
      <c r="D282" s="151" t="s">
        <v>135</v>
      </c>
      <c r="E282" s="165" t="s">
        <v>1</v>
      </c>
      <c r="F282" s="166" t="s">
        <v>144</v>
      </c>
      <c r="H282" s="167">
        <v>516.29999999999995</v>
      </c>
      <c r="I282" s="168"/>
      <c r="L282" s="164"/>
      <c r="M282" s="169"/>
      <c r="T282" s="170"/>
      <c r="AT282" s="165" t="s">
        <v>135</v>
      </c>
      <c r="AU282" s="165" t="s">
        <v>88</v>
      </c>
      <c r="AV282" s="14" t="s">
        <v>131</v>
      </c>
      <c r="AW282" s="14" t="s">
        <v>35</v>
      </c>
      <c r="AX282" s="14" t="s">
        <v>86</v>
      </c>
      <c r="AY282" s="165" t="s">
        <v>125</v>
      </c>
    </row>
    <row r="283" spans="2:65" s="1" customFormat="1" ht="21.75" customHeight="1" x14ac:dyDescent="0.2">
      <c r="B283" s="31"/>
      <c r="C283" s="132" t="s">
        <v>7</v>
      </c>
      <c r="D283" s="132" t="s">
        <v>127</v>
      </c>
      <c r="E283" s="133" t="s">
        <v>300</v>
      </c>
      <c r="F283" s="134" t="s">
        <v>301</v>
      </c>
      <c r="G283" s="135" t="s">
        <v>130</v>
      </c>
      <c r="H283" s="136">
        <v>5600</v>
      </c>
      <c r="I283" s="137"/>
      <c r="J283" s="138">
        <f>ROUND(I283*H283,2)</f>
        <v>0</v>
      </c>
      <c r="K283" s="139"/>
      <c r="L283" s="31"/>
      <c r="M283" s="140" t="s">
        <v>1</v>
      </c>
      <c r="N283" s="141" t="s">
        <v>43</v>
      </c>
      <c r="P283" s="142">
        <f>O283*H283</f>
        <v>0</v>
      </c>
      <c r="Q283" s="142">
        <v>0</v>
      </c>
      <c r="R283" s="142">
        <f>Q283*H283</f>
        <v>0</v>
      </c>
      <c r="S283" s="142">
        <v>0</v>
      </c>
      <c r="T283" s="143">
        <f>S283*H283</f>
        <v>0</v>
      </c>
      <c r="AR283" s="144" t="s">
        <v>131</v>
      </c>
      <c r="AT283" s="144" t="s">
        <v>127</v>
      </c>
      <c r="AU283" s="144" t="s">
        <v>88</v>
      </c>
      <c r="AY283" s="16" t="s">
        <v>125</v>
      </c>
      <c r="BE283" s="145">
        <f>IF(N283="základní",J283,0)</f>
        <v>0</v>
      </c>
      <c r="BF283" s="145">
        <f>IF(N283="snížená",J283,0)</f>
        <v>0</v>
      </c>
      <c r="BG283" s="145">
        <f>IF(N283="zákl. přenesená",J283,0)</f>
        <v>0</v>
      </c>
      <c r="BH283" s="145">
        <f>IF(N283="sníž. přenesená",J283,0)</f>
        <v>0</v>
      </c>
      <c r="BI283" s="145">
        <f>IF(N283="nulová",J283,0)</f>
        <v>0</v>
      </c>
      <c r="BJ283" s="16" t="s">
        <v>86</v>
      </c>
      <c r="BK283" s="145">
        <f>ROUND(I283*H283,2)</f>
        <v>0</v>
      </c>
      <c r="BL283" s="16" t="s">
        <v>131</v>
      </c>
      <c r="BM283" s="144" t="s">
        <v>302</v>
      </c>
    </row>
    <row r="284" spans="2:65" s="1" customFormat="1" x14ac:dyDescent="0.2">
      <c r="B284" s="31"/>
      <c r="D284" s="146" t="s">
        <v>133</v>
      </c>
      <c r="F284" s="147" t="s">
        <v>303</v>
      </c>
      <c r="I284" s="148"/>
      <c r="L284" s="31"/>
      <c r="M284" s="149"/>
      <c r="T284" s="55"/>
      <c r="AT284" s="16" t="s">
        <v>133</v>
      </c>
      <c r="AU284" s="16" t="s">
        <v>88</v>
      </c>
    </row>
    <row r="285" spans="2:65" s="12" customFormat="1" x14ac:dyDescent="0.2">
      <c r="B285" s="150"/>
      <c r="D285" s="151" t="s">
        <v>135</v>
      </c>
      <c r="E285" s="152" t="s">
        <v>1</v>
      </c>
      <c r="F285" s="153" t="s">
        <v>136</v>
      </c>
      <c r="H285" s="152" t="s">
        <v>1</v>
      </c>
      <c r="I285" s="154"/>
      <c r="L285" s="150"/>
      <c r="M285" s="155"/>
      <c r="T285" s="156"/>
      <c r="AT285" s="152" t="s">
        <v>135</v>
      </c>
      <c r="AU285" s="152" t="s">
        <v>88</v>
      </c>
      <c r="AV285" s="12" t="s">
        <v>86</v>
      </c>
      <c r="AW285" s="12" t="s">
        <v>35</v>
      </c>
      <c r="AX285" s="12" t="s">
        <v>78</v>
      </c>
      <c r="AY285" s="152" t="s">
        <v>125</v>
      </c>
    </row>
    <row r="286" spans="2:65" s="13" customFormat="1" x14ac:dyDescent="0.2">
      <c r="B286" s="157"/>
      <c r="D286" s="151" t="s">
        <v>135</v>
      </c>
      <c r="E286" s="158" t="s">
        <v>1</v>
      </c>
      <c r="F286" s="159" t="s">
        <v>304</v>
      </c>
      <c r="H286" s="160">
        <v>5600</v>
      </c>
      <c r="I286" s="161"/>
      <c r="L286" s="157"/>
      <c r="M286" s="162"/>
      <c r="T286" s="163"/>
      <c r="AT286" s="158" t="s">
        <v>135</v>
      </c>
      <c r="AU286" s="158" t="s">
        <v>88</v>
      </c>
      <c r="AV286" s="13" t="s">
        <v>88</v>
      </c>
      <c r="AW286" s="13" t="s">
        <v>35</v>
      </c>
      <c r="AX286" s="13" t="s">
        <v>86</v>
      </c>
      <c r="AY286" s="158" t="s">
        <v>125</v>
      </c>
    </row>
    <row r="287" spans="2:65" s="1" customFormat="1" ht="24.15" customHeight="1" x14ac:dyDescent="0.2">
      <c r="B287" s="31"/>
      <c r="C287" s="132" t="s">
        <v>305</v>
      </c>
      <c r="D287" s="132" t="s">
        <v>127</v>
      </c>
      <c r="E287" s="133" t="s">
        <v>306</v>
      </c>
      <c r="F287" s="134" t="s">
        <v>307</v>
      </c>
      <c r="G287" s="135" t="s">
        <v>308</v>
      </c>
      <c r="H287" s="136">
        <v>0.56000000000000005</v>
      </c>
      <c r="I287" s="137"/>
      <c r="J287" s="138">
        <f>ROUND(I287*H287,2)</f>
        <v>0</v>
      </c>
      <c r="K287" s="139"/>
      <c r="L287" s="31"/>
      <c r="M287" s="140" t="s">
        <v>1</v>
      </c>
      <c r="N287" s="141" t="s">
        <v>43</v>
      </c>
      <c r="P287" s="142">
        <f>O287*H287</f>
        <v>0</v>
      </c>
      <c r="Q287" s="142">
        <v>0</v>
      </c>
      <c r="R287" s="142">
        <f>Q287*H287</f>
        <v>0</v>
      </c>
      <c r="S287" s="142">
        <v>0</v>
      </c>
      <c r="T287" s="143">
        <f>S287*H287</f>
        <v>0</v>
      </c>
      <c r="AR287" s="144" t="s">
        <v>131</v>
      </c>
      <c r="AT287" s="144" t="s">
        <v>127</v>
      </c>
      <c r="AU287" s="144" t="s">
        <v>88</v>
      </c>
      <c r="AY287" s="16" t="s">
        <v>125</v>
      </c>
      <c r="BE287" s="145">
        <f>IF(N287="základní",J287,0)</f>
        <v>0</v>
      </c>
      <c r="BF287" s="145">
        <f>IF(N287="snížená",J287,0)</f>
        <v>0</v>
      </c>
      <c r="BG287" s="145">
        <f>IF(N287="zákl. přenesená",J287,0)</f>
        <v>0</v>
      </c>
      <c r="BH287" s="145">
        <f>IF(N287="sníž. přenesená",J287,0)</f>
        <v>0</v>
      </c>
      <c r="BI287" s="145">
        <f>IF(N287="nulová",J287,0)</f>
        <v>0</v>
      </c>
      <c r="BJ287" s="16" t="s">
        <v>86</v>
      </c>
      <c r="BK287" s="145">
        <f>ROUND(I287*H287,2)</f>
        <v>0</v>
      </c>
      <c r="BL287" s="16" t="s">
        <v>131</v>
      </c>
      <c r="BM287" s="144" t="s">
        <v>309</v>
      </c>
    </row>
    <row r="288" spans="2:65" s="1" customFormat="1" x14ac:dyDescent="0.2">
      <c r="B288" s="31"/>
      <c r="D288" s="146" t="s">
        <v>133</v>
      </c>
      <c r="F288" s="147" t="s">
        <v>310</v>
      </c>
      <c r="I288" s="148"/>
      <c r="L288" s="31"/>
      <c r="M288" s="149"/>
      <c r="T288" s="55"/>
      <c r="AT288" s="16" t="s">
        <v>133</v>
      </c>
      <c r="AU288" s="16" t="s">
        <v>88</v>
      </c>
    </row>
    <row r="289" spans="2:65" s="12" customFormat="1" x14ac:dyDescent="0.2">
      <c r="B289" s="150"/>
      <c r="D289" s="151" t="s">
        <v>135</v>
      </c>
      <c r="E289" s="152" t="s">
        <v>1</v>
      </c>
      <c r="F289" s="153" t="s">
        <v>136</v>
      </c>
      <c r="H289" s="152" t="s">
        <v>1</v>
      </c>
      <c r="I289" s="154"/>
      <c r="L289" s="150"/>
      <c r="M289" s="155"/>
      <c r="T289" s="156"/>
      <c r="AT289" s="152" t="s">
        <v>135</v>
      </c>
      <c r="AU289" s="152" t="s">
        <v>88</v>
      </c>
      <c r="AV289" s="12" t="s">
        <v>86</v>
      </c>
      <c r="AW289" s="12" t="s">
        <v>35</v>
      </c>
      <c r="AX289" s="12" t="s">
        <v>78</v>
      </c>
      <c r="AY289" s="152" t="s">
        <v>125</v>
      </c>
    </row>
    <row r="290" spans="2:65" s="13" customFormat="1" ht="20.399999999999999" x14ac:dyDescent="0.2">
      <c r="B290" s="157"/>
      <c r="D290" s="151" t="s">
        <v>135</v>
      </c>
      <c r="E290" s="158" t="s">
        <v>1</v>
      </c>
      <c r="F290" s="159" t="s">
        <v>311</v>
      </c>
      <c r="H290" s="160">
        <v>0.56000000000000005</v>
      </c>
      <c r="I290" s="161"/>
      <c r="L290" s="157"/>
      <c r="M290" s="162"/>
      <c r="T290" s="163"/>
      <c r="AT290" s="158" t="s">
        <v>135</v>
      </c>
      <c r="AU290" s="158" t="s">
        <v>88</v>
      </c>
      <c r="AV290" s="13" t="s">
        <v>88</v>
      </c>
      <c r="AW290" s="13" t="s">
        <v>35</v>
      </c>
      <c r="AX290" s="13" t="s">
        <v>86</v>
      </c>
      <c r="AY290" s="158" t="s">
        <v>125</v>
      </c>
    </row>
    <row r="291" spans="2:65" s="11" customFormat="1" ht="22.8" customHeight="1" x14ac:dyDescent="0.25">
      <c r="B291" s="120"/>
      <c r="D291" s="121" t="s">
        <v>77</v>
      </c>
      <c r="E291" s="130" t="s">
        <v>145</v>
      </c>
      <c r="F291" s="130" t="s">
        <v>312</v>
      </c>
      <c r="I291" s="123"/>
      <c r="J291" s="131">
        <f>BK291</f>
        <v>0</v>
      </c>
      <c r="L291" s="120"/>
      <c r="M291" s="125"/>
      <c r="P291" s="126">
        <f>SUM(P292:P356)</f>
        <v>0</v>
      </c>
      <c r="R291" s="126">
        <f>SUM(R292:R356)</f>
        <v>10.301151700000002</v>
      </c>
      <c r="T291" s="127">
        <f>SUM(T292:T356)</f>
        <v>0</v>
      </c>
      <c r="AR291" s="121" t="s">
        <v>86</v>
      </c>
      <c r="AT291" s="128" t="s">
        <v>77</v>
      </c>
      <c r="AU291" s="128" t="s">
        <v>86</v>
      </c>
      <c r="AY291" s="121" t="s">
        <v>125</v>
      </c>
      <c r="BK291" s="129">
        <f>SUM(BK292:BK356)</f>
        <v>0</v>
      </c>
    </row>
    <row r="292" spans="2:65" s="1" customFormat="1" ht="24.15" customHeight="1" x14ac:dyDescent="0.2">
      <c r="B292" s="31"/>
      <c r="C292" s="132" t="s">
        <v>313</v>
      </c>
      <c r="D292" s="132" t="s">
        <v>127</v>
      </c>
      <c r="E292" s="133" t="s">
        <v>314</v>
      </c>
      <c r="F292" s="134" t="s">
        <v>315</v>
      </c>
      <c r="G292" s="135" t="s">
        <v>153</v>
      </c>
      <c r="H292" s="136">
        <v>3.25</v>
      </c>
      <c r="I292" s="137"/>
      <c r="J292" s="138">
        <f>ROUND(I292*H292,2)</f>
        <v>0</v>
      </c>
      <c r="K292" s="139"/>
      <c r="L292" s="31"/>
      <c r="M292" s="140" t="s">
        <v>1</v>
      </c>
      <c r="N292" s="141" t="s">
        <v>43</v>
      </c>
      <c r="P292" s="142">
        <f>O292*H292</f>
        <v>0</v>
      </c>
      <c r="Q292" s="142">
        <v>3.11388</v>
      </c>
      <c r="R292" s="142">
        <f>Q292*H292</f>
        <v>10.12011</v>
      </c>
      <c r="S292" s="142">
        <v>0</v>
      </c>
      <c r="T292" s="143">
        <f>S292*H292</f>
        <v>0</v>
      </c>
      <c r="AR292" s="144" t="s">
        <v>131</v>
      </c>
      <c r="AT292" s="144" t="s">
        <v>127</v>
      </c>
      <c r="AU292" s="144" t="s">
        <v>88</v>
      </c>
      <c r="AY292" s="16" t="s">
        <v>125</v>
      </c>
      <c r="BE292" s="145">
        <f>IF(N292="základní",J292,0)</f>
        <v>0</v>
      </c>
      <c r="BF292" s="145">
        <f>IF(N292="snížená",J292,0)</f>
        <v>0</v>
      </c>
      <c r="BG292" s="145">
        <f>IF(N292="zákl. přenesená",J292,0)</f>
        <v>0</v>
      </c>
      <c r="BH292" s="145">
        <f>IF(N292="sníž. přenesená",J292,0)</f>
        <v>0</v>
      </c>
      <c r="BI292" s="145">
        <f>IF(N292="nulová",J292,0)</f>
        <v>0</v>
      </c>
      <c r="BJ292" s="16" t="s">
        <v>86</v>
      </c>
      <c r="BK292" s="145">
        <f>ROUND(I292*H292,2)</f>
        <v>0</v>
      </c>
      <c r="BL292" s="16" t="s">
        <v>131</v>
      </c>
      <c r="BM292" s="144" t="s">
        <v>316</v>
      </c>
    </row>
    <row r="293" spans="2:65" s="1" customFormat="1" x14ac:dyDescent="0.2">
      <c r="B293" s="31"/>
      <c r="D293" s="146" t="s">
        <v>133</v>
      </c>
      <c r="F293" s="147" t="s">
        <v>317</v>
      </c>
      <c r="I293" s="148"/>
      <c r="L293" s="31"/>
      <c r="M293" s="149"/>
      <c r="T293" s="55"/>
      <c r="AT293" s="16" t="s">
        <v>133</v>
      </c>
      <c r="AU293" s="16" t="s">
        <v>88</v>
      </c>
    </row>
    <row r="294" spans="2:65" s="12" customFormat="1" x14ac:dyDescent="0.2">
      <c r="B294" s="150"/>
      <c r="D294" s="151" t="s">
        <v>135</v>
      </c>
      <c r="E294" s="152" t="s">
        <v>1</v>
      </c>
      <c r="F294" s="153" t="s">
        <v>136</v>
      </c>
      <c r="H294" s="152" t="s">
        <v>1</v>
      </c>
      <c r="I294" s="154"/>
      <c r="L294" s="150"/>
      <c r="M294" s="155"/>
      <c r="T294" s="156"/>
      <c r="AT294" s="152" t="s">
        <v>135</v>
      </c>
      <c r="AU294" s="152" t="s">
        <v>88</v>
      </c>
      <c r="AV294" s="12" t="s">
        <v>86</v>
      </c>
      <c r="AW294" s="12" t="s">
        <v>35</v>
      </c>
      <c r="AX294" s="12" t="s">
        <v>78</v>
      </c>
      <c r="AY294" s="152" t="s">
        <v>125</v>
      </c>
    </row>
    <row r="295" spans="2:65" s="13" customFormat="1" x14ac:dyDescent="0.2">
      <c r="B295" s="157"/>
      <c r="D295" s="151" t="s">
        <v>135</v>
      </c>
      <c r="E295" s="158" t="s">
        <v>1</v>
      </c>
      <c r="F295" s="159" t="s">
        <v>318</v>
      </c>
      <c r="H295" s="160">
        <v>3.25</v>
      </c>
      <c r="I295" s="161"/>
      <c r="L295" s="157"/>
      <c r="M295" s="162"/>
      <c r="T295" s="163"/>
      <c r="AT295" s="158" t="s">
        <v>135</v>
      </c>
      <c r="AU295" s="158" t="s">
        <v>88</v>
      </c>
      <c r="AV295" s="13" t="s">
        <v>88</v>
      </c>
      <c r="AW295" s="13" t="s">
        <v>35</v>
      </c>
      <c r="AX295" s="13" t="s">
        <v>86</v>
      </c>
      <c r="AY295" s="158" t="s">
        <v>125</v>
      </c>
    </row>
    <row r="296" spans="2:65" s="1" customFormat="1" ht="24.15" customHeight="1" x14ac:dyDescent="0.2">
      <c r="B296" s="31"/>
      <c r="C296" s="132" t="s">
        <v>319</v>
      </c>
      <c r="D296" s="132" t="s">
        <v>127</v>
      </c>
      <c r="E296" s="133" t="s">
        <v>320</v>
      </c>
      <c r="F296" s="134" t="s">
        <v>321</v>
      </c>
      <c r="G296" s="135" t="s">
        <v>153</v>
      </c>
      <c r="H296" s="136">
        <v>1.274</v>
      </c>
      <c r="I296" s="137"/>
      <c r="J296" s="138">
        <f>ROUND(I296*H296,2)</f>
        <v>0</v>
      </c>
      <c r="K296" s="139"/>
      <c r="L296" s="31"/>
      <c r="M296" s="140" t="s">
        <v>1</v>
      </c>
      <c r="N296" s="141" t="s">
        <v>43</v>
      </c>
      <c r="P296" s="142">
        <f>O296*H296</f>
        <v>0</v>
      </c>
      <c r="Q296" s="142">
        <v>0</v>
      </c>
      <c r="R296" s="142">
        <f>Q296*H296</f>
        <v>0</v>
      </c>
      <c r="S296" s="142">
        <v>0</v>
      </c>
      <c r="T296" s="143">
        <f>S296*H296</f>
        <v>0</v>
      </c>
      <c r="AR296" s="144" t="s">
        <v>131</v>
      </c>
      <c r="AT296" s="144" t="s">
        <v>127</v>
      </c>
      <c r="AU296" s="144" t="s">
        <v>88</v>
      </c>
      <c r="AY296" s="16" t="s">
        <v>125</v>
      </c>
      <c r="BE296" s="145">
        <f>IF(N296="základní",J296,0)</f>
        <v>0</v>
      </c>
      <c r="BF296" s="145">
        <f>IF(N296="snížená",J296,0)</f>
        <v>0</v>
      </c>
      <c r="BG296" s="145">
        <f>IF(N296="zákl. přenesená",J296,0)</f>
        <v>0</v>
      </c>
      <c r="BH296" s="145">
        <f>IF(N296="sníž. přenesená",J296,0)</f>
        <v>0</v>
      </c>
      <c r="BI296" s="145">
        <f>IF(N296="nulová",J296,0)</f>
        <v>0</v>
      </c>
      <c r="BJ296" s="16" t="s">
        <v>86</v>
      </c>
      <c r="BK296" s="145">
        <f>ROUND(I296*H296,2)</f>
        <v>0</v>
      </c>
      <c r="BL296" s="16" t="s">
        <v>131</v>
      </c>
      <c r="BM296" s="144" t="s">
        <v>322</v>
      </c>
    </row>
    <row r="297" spans="2:65" s="1" customFormat="1" x14ac:dyDescent="0.2">
      <c r="B297" s="31"/>
      <c r="D297" s="146" t="s">
        <v>133</v>
      </c>
      <c r="F297" s="147" t="s">
        <v>323</v>
      </c>
      <c r="I297" s="148"/>
      <c r="L297" s="31"/>
      <c r="M297" s="149"/>
      <c r="T297" s="55"/>
      <c r="AT297" s="16" t="s">
        <v>133</v>
      </c>
      <c r="AU297" s="16" t="s">
        <v>88</v>
      </c>
    </row>
    <row r="298" spans="2:65" s="12" customFormat="1" x14ac:dyDescent="0.2">
      <c r="B298" s="150"/>
      <c r="D298" s="151" t="s">
        <v>135</v>
      </c>
      <c r="E298" s="152" t="s">
        <v>1</v>
      </c>
      <c r="F298" s="153" t="s">
        <v>324</v>
      </c>
      <c r="H298" s="152" t="s">
        <v>1</v>
      </c>
      <c r="I298" s="154"/>
      <c r="L298" s="150"/>
      <c r="M298" s="155"/>
      <c r="T298" s="156"/>
      <c r="AT298" s="152" t="s">
        <v>135</v>
      </c>
      <c r="AU298" s="152" t="s">
        <v>88</v>
      </c>
      <c r="AV298" s="12" t="s">
        <v>86</v>
      </c>
      <c r="AW298" s="12" t="s">
        <v>35</v>
      </c>
      <c r="AX298" s="12" t="s">
        <v>78</v>
      </c>
      <c r="AY298" s="152" t="s">
        <v>125</v>
      </c>
    </row>
    <row r="299" spans="2:65" s="12" customFormat="1" x14ac:dyDescent="0.2">
      <c r="B299" s="150"/>
      <c r="D299" s="151" t="s">
        <v>135</v>
      </c>
      <c r="E299" s="152" t="s">
        <v>1</v>
      </c>
      <c r="F299" s="153" t="s">
        <v>325</v>
      </c>
      <c r="H299" s="152" t="s">
        <v>1</v>
      </c>
      <c r="I299" s="154"/>
      <c r="L299" s="150"/>
      <c r="M299" s="155"/>
      <c r="T299" s="156"/>
      <c r="AT299" s="152" t="s">
        <v>135</v>
      </c>
      <c r="AU299" s="152" t="s">
        <v>88</v>
      </c>
      <c r="AV299" s="12" t="s">
        <v>86</v>
      </c>
      <c r="AW299" s="12" t="s">
        <v>35</v>
      </c>
      <c r="AX299" s="12" t="s">
        <v>78</v>
      </c>
      <c r="AY299" s="152" t="s">
        <v>125</v>
      </c>
    </row>
    <row r="300" spans="2:65" s="13" customFormat="1" x14ac:dyDescent="0.2">
      <c r="B300" s="157"/>
      <c r="D300" s="151" t="s">
        <v>135</v>
      </c>
      <c r="E300" s="158" t="s">
        <v>1</v>
      </c>
      <c r="F300" s="159" t="s">
        <v>326</v>
      </c>
      <c r="H300" s="160">
        <v>1.274</v>
      </c>
      <c r="I300" s="161"/>
      <c r="L300" s="157"/>
      <c r="M300" s="162"/>
      <c r="T300" s="163"/>
      <c r="AT300" s="158" t="s">
        <v>135</v>
      </c>
      <c r="AU300" s="158" t="s">
        <v>88</v>
      </c>
      <c r="AV300" s="13" t="s">
        <v>88</v>
      </c>
      <c r="AW300" s="13" t="s">
        <v>35</v>
      </c>
      <c r="AX300" s="13" t="s">
        <v>86</v>
      </c>
      <c r="AY300" s="158" t="s">
        <v>125</v>
      </c>
    </row>
    <row r="301" spans="2:65" s="1" customFormat="1" ht="24.15" customHeight="1" x14ac:dyDescent="0.2">
      <c r="B301" s="31"/>
      <c r="C301" s="132" t="s">
        <v>327</v>
      </c>
      <c r="D301" s="132" t="s">
        <v>127</v>
      </c>
      <c r="E301" s="133" t="s">
        <v>328</v>
      </c>
      <c r="F301" s="134" t="s">
        <v>329</v>
      </c>
      <c r="G301" s="135" t="s">
        <v>153</v>
      </c>
      <c r="H301" s="136">
        <v>0.378</v>
      </c>
      <c r="I301" s="137"/>
      <c r="J301" s="138">
        <f>ROUND(I301*H301,2)</f>
        <v>0</v>
      </c>
      <c r="K301" s="139"/>
      <c r="L301" s="31"/>
      <c r="M301" s="140" t="s">
        <v>1</v>
      </c>
      <c r="N301" s="141" t="s">
        <v>43</v>
      </c>
      <c r="P301" s="142">
        <f>O301*H301</f>
        <v>0</v>
      </c>
      <c r="Q301" s="142">
        <v>0</v>
      </c>
      <c r="R301" s="142">
        <f>Q301*H301</f>
        <v>0</v>
      </c>
      <c r="S301" s="142">
        <v>0</v>
      </c>
      <c r="T301" s="143">
        <f>S301*H301</f>
        <v>0</v>
      </c>
      <c r="AR301" s="144" t="s">
        <v>131</v>
      </c>
      <c r="AT301" s="144" t="s">
        <v>127</v>
      </c>
      <c r="AU301" s="144" t="s">
        <v>88</v>
      </c>
      <c r="AY301" s="16" t="s">
        <v>125</v>
      </c>
      <c r="BE301" s="145">
        <f>IF(N301="základní",J301,0)</f>
        <v>0</v>
      </c>
      <c r="BF301" s="145">
        <f>IF(N301="snížená",J301,0)</f>
        <v>0</v>
      </c>
      <c r="BG301" s="145">
        <f>IF(N301="zákl. přenesená",J301,0)</f>
        <v>0</v>
      </c>
      <c r="BH301" s="145">
        <f>IF(N301="sníž. přenesená",J301,0)</f>
        <v>0</v>
      </c>
      <c r="BI301" s="145">
        <f>IF(N301="nulová",J301,0)</f>
        <v>0</v>
      </c>
      <c r="BJ301" s="16" t="s">
        <v>86</v>
      </c>
      <c r="BK301" s="145">
        <f>ROUND(I301*H301,2)</f>
        <v>0</v>
      </c>
      <c r="BL301" s="16" t="s">
        <v>131</v>
      </c>
      <c r="BM301" s="144" t="s">
        <v>330</v>
      </c>
    </row>
    <row r="302" spans="2:65" s="1" customFormat="1" x14ac:dyDescent="0.2">
      <c r="B302" s="31"/>
      <c r="D302" s="146" t="s">
        <v>133</v>
      </c>
      <c r="F302" s="147" t="s">
        <v>331</v>
      </c>
      <c r="I302" s="148"/>
      <c r="L302" s="31"/>
      <c r="M302" s="149"/>
      <c r="T302" s="55"/>
      <c r="AT302" s="16" t="s">
        <v>133</v>
      </c>
      <c r="AU302" s="16" t="s">
        <v>88</v>
      </c>
    </row>
    <row r="303" spans="2:65" s="12" customFormat="1" x14ac:dyDescent="0.2">
      <c r="B303" s="150"/>
      <c r="D303" s="151" t="s">
        <v>135</v>
      </c>
      <c r="E303" s="152" t="s">
        <v>1</v>
      </c>
      <c r="F303" s="153" t="s">
        <v>324</v>
      </c>
      <c r="H303" s="152" t="s">
        <v>1</v>
      </c>
      <c r="I303" s="154"/>
      <c r="L303" s="150"/>
      <c r="M303" s="155"/>
      <c r="T303" s="156"/>
      <c r="AT303" s="152" t="s">
        <v>135</v>
      </c>
      <c r="AU303" s="152" t="s">
        <v>88</v>
      </c>
      <c r="AV303" s="12" t="s">
        <v>86</v>
      </c>
      <c r="AW303" s="12" t="s">
        <v>35</v>
      </c>
      <c r="AX303" s="12" t="s">
        <v>78</v>
      </c>
      <c r="AY303" s="152" t="s">
        <v>125</v>
      </c>
    </row>
    <row r="304" spans="2:65" s="12" customFormat="1" x14ac:dyDescent="0.2">
      <c r="B304" s="150"/>
      <c r="D304" s="151" t="s">
        <v>135</v>
      </c>
      <c r="E304" s="152" t="s">
        <v>1</v>
      </c>
      <c r="F304" s="153" t="s">
        <v>325</v>
      </c>
      <c r="H304" s="152" t="s">
        <v>1</v>
      </c>
      <c r="I304" s="154"/>
      <c r="L304" s="150"/>
      <c r="M304" s="155"/>
      <c r="T304" s="156"/>
      <c r="AT304" s="152" t="s">
        <v>135</v>
      </c>
      <c r="AU304" s="152" t="s">
        <v>88</v>
      </c>
      <c r="AV304" s="12" t="s">
        <v>86</v>
      </c>
      <c r="AW304" s="12" t="s">
        <v>35</v>
      </c>
      <c r="AX304" s="12" t="s">
        <v>78</v>
      </c>
      <c r="AY304" s="152" t="s">
        <v>125</v>
      </c>
    </row>
    <row r="305" spans="2:65" s="13" customFormat="1" x14ac:dyDescent="0.2">
      <c r="B305" s="157"/>
      <c r="D305" s="151" t="s">
        <v>135</v>
      </c>
      <c r="E305" s="158" t="s">
        <v>1</v>
      </c>
      <c r="F305" s="159" t="s">
        <v>332</v>
      </c>
      <c r="H305" s="160">
        <v>0.378</v>
      </c>
      <c r="I305" s="161"/>
      <c r="L305" s="157"/>
      <c r="M305" s="162"/>
      <c r="T305" s="163"/>
      <c r="AT305" s="158" t="s">
        <v>135</v>
      </c>
      <c r="AU305" s="158" t="s">
        <v>88</v>
      </c>
      <c r="AV305" s="13" t="s">
        <v>88</v>
      </c>
      <c r="AW305" s="13" t="s">
        <v>35</v>
      </c>
      <c r="AX305" s="13" t="s">
        <v>86</v>
      </c>
      <c r="AY305" s="158" t="s">
        <v>125</v>
      </c>
    </row>
    <row r="306" spans="2:65" s="1" customFormat="1" ht="21.75" customHeight="1" x14ac:dyDescent="0.2">
      <c r="B306" s="31"/>
      <c r="C306" s="132" t="s">
        <v>333</v>
      </c>
      <c r="D306" s="132" t="s">
        <v>127</v>
      </c>
      <c r="E306" s="133" t="s">
        <v>334</v>
      </c>
      <c r="F306" s="134" t="s">
        <v>335</v>
      </c>
      <c r="G306" s="135" t="s">
        <v>130</v>
      </c>
      <c r="H306" s="136">
        <v>17.295999999999999</v>
      </c>
      <c r="I306" s="137"/>
      <c r="J306" s="138">
        <f>ROUND(I306*H306,2)</f>
        <v>0</v>
      </c>
      <c r="K306" s="139"/>
      <c r="L306" s="31"/>
      <c r="M306" s="140" t="s">
        <v>1</v>
      </c>
      <c r="N306" s="141" t="s">
        <v>43</v>
      </c>
      <c r="P306" s="142">
        <f>O306*H306</f>
        <v>0</v>
      </c>
      <c r="Q306" s="142">
        <v>7.26E-3</v>
      </c>
      <c r="R306" s="142">
        <f>Q306*H306</f>
        <v>0.12556896000000001</v>
      </c>
      <c r="S306" s="142">
        <v>0</v>
      </c>
      <c r="T306" s="143">
        <f>S306*H306</f>
        <v>0</v>
      </c>
      <c r="AR306" s="144" t="s">
        <v>131</v>
      </c>
      <c r="AT306" s="144" t="s">
        <v>127</v>
      </c>
      <c r="AU306" s="144" t="s">
        <v>88</v>
      </c>
      <c r="AY306" s="16" t="s">
        <v>125</v>
      </c>
      <c r="BE306" s="145">
        <f>IF(N306="základní",J306,0)</f>
        <v>0</v>
      </c>
      <c r="BF306" s="145">
        <f>IF(N306="snížená",J306,0)</f>
        <v>0</v>
      </c>
      <c r="BG306" s="145">
        <f>IF(N306="zákl. přenesená",J306,0)</f>
        <v>0</v>
      </c>
      <c r="BH306" s="145">
        <f>IF(N306="sníž. přenesená",J306,0)</f>
        <v>0</v>
      </c>
      <c r="BI306" s="145">
        <f>IF(N306="nulová",J306,0)</f>
        <v>0</v>
      </c>
      <c r="BJ306" s="16" t="s">
        <v>86</v>
      </c>
      <c r="BK306" s="145">
        <f>ROUND(I306*H306,2)</f>
        <v>0</v>
      </c>
      <c r="BL306" s="16" t="s">
        <v>131</v>
      </c>
      <c r="BM306" s="144" t="s">
        <v>336</v>
      </c>
    </row>
    <row r="307" spans="2:65" s="1" customFormat="1" x14ac:dyDescent="0.2">
      <c r="B307" s="31"/>
      <c r="D307" s="146" t="s">
        <v>133</v>
      </c>
      <c r="F307" s="147" t="s">
        <v>337</v>
      </c>
      <c r="I307" s="148"/>
      <c r="L307" s="31"/>
      <c r="M307" s="149"/>
      <c r="T307" s="55"/>
      <c r="AT307" s="16" t="s">
        <v>133</v>
      </c>
      <c r="AU307" s="16" t="s">
        <v>88</v>
      </c>
    </row>
    <row r="308" spans="2:65" s="12" customFormat="1" x14ac:dyDescent="0.2">
      <c r="B308" s="150"/>
      <c r="D308" s="151" t="s">
        <v>135</v>
      </c>
      <c r="E308" s="152" t="s">
        <v>1</v>
      </c>
      <c r="F308" s="153" t="s">
        <v>136</v>
      </c>
      <c r="H308" s="152" t="s">
        <v>1</v>
      </c>
      <c r="I308" s="154"/>
      <c r="L308" s="150"/>
      <c r="M308" s="155"/>
      <c r="T308" s="156"/>
      <c r="AT308" s="152" t="s">
        <v>135</v>
      </c>
      <c r="AU308" s="152" t="s">
        <v>88</v>
      </c>
      <c r="AV308" s="12" t="s">
        <v>86</v>
      </c>
      <c r="AW308" s="12" t="s">
        <v>35</v>
      </c>
      <c r="AX308" s="12" t="s">
        <v>78</v>
      </c>
      <c r="AY308" s="152" t="s">
        <v>125</v>
      </c>
    </row>
    <row r="309" spans="2:65" s="12" customFormat="1" x14ac:dyDescent="0.2">
      <c r="B309" s="150"/>
      <c r="D309" s="151" t="s">
        <v>135</v>
      </c>
      <c r="E309" s="152" t="s">
        <v>1</v>
      </c>
      <c r="F309" s="153" t="s">
        <v>338</v>
      </c>
      <c r="H309" s="152" t="s">
        <v>1</v>
      </c>
      <c r="I309" s="154"/>
      <c r="L309" s="150"/>
      <c r="M309" s="155"/>
      <c r="T309" s="156"/>
      <c r="AT309" s="152" t="s">
        <v>135</v>
      </c>
      <c r="AU309" s="152" t="s">
        <v>88</v>
      </c>
      <c r="AV309" s="12" t="s">
        <v>86</v>
      </c>
      <c r="AW309" s="12" t="s">
        <v>35</v>
      </c>
      <c r="AX309" s="12" t="s">
        <v>78</v>
      </c>
      <c r="AY309" s="152" t="s">
        <v>125</v>
      </c>
    </row>
    <row r="310" spans="2:65" s="13" customFormat="1" x14ac:dyDescent="0.2">
      <c r="B310" s="157"/>
      <c r="D310" s="151" t="s">
        <v>135</v>
      </c>
      <c r="E310" s="158" t="s">
        <v>1</v>
      </c>
      <c r="F310" s="159" t="s">
        <v>339</v>
      </c>
      <c r="H310" s="160">
        <v>1.2</v>
      </c>
      <c r="I310" s="161"/>
      <c r="L310" s="157"/>
      <c r="M310" s="162"/>
      <c r="T310" s="163"/>
      <c r="AT310" s="158" t="s">
        <v>135</v>
      </c>
      <c r="AU310" s="158" t="s">
        <v>88</v>
      </c>
      <c r="AV310" s="13" t="s">
        <v>88</v>
      </c>
      <c r="AW310" s="13" t="s">
        <v>35</v>
      </c>
      <c r="AX310" s="13" t="s">
        <v>78</v>
      </c>
      <c r="AY310" s="158" t="s">
        <v>125</v>
      </c>
    </row>
    <row r="311" spans="2:65" s="12" customFormat="1" x14ac:dyDescent="0.2">
      <c r="B311" s="150"/>
      <c r="D311" s="151" t="s">
        <v>135</v>
      </c>
      <c r="E311" s="152" t="s">
        <v>1</v>
      </c>
      <c r="F311" s="153" t="s">
        <v>340</v>
      </c>
      <c r="H311" s="152" t="s">
        <v>1</v>
      </c>
      <c r="I311" s="154"/>
      <c r="L311" s="150"/>
      <c r="M311" s="155"/>
      <c r="T311" s="156"/>
      <c r="AT311" s="152" t="s">
        <v>135</v>
      </c>
      <c r="AU311" s="152" t="s">
        <v>88</v>
      </c>
      <c r="AV311" s="12" t="s">
        <v>86</v>
      </c>
      <c r="AW311" s="12" t="s">
        <v>35</v>
      </c>
      <c r="AX311" s="12" t="s">
        <v>78</v>
      </c>
      <c r="AY311" s="152" t="s">
        <v>125</v>
      </c>
    </row>
    <row r="312" spans="2:65" s="13" customFormat="1" x14ac:dyDescent="0.2">
      <c r="B312" s="157"/>
      <c r="D312" s="151" t="s">
        <v>135</v>
      </c>
      <c r="E312" s="158" t="s">
        <v>1</v>
      </c>
      <c r="F312" s="159" t="s">
        <v>341</v>
      </c>
      <c r="H312" s="160">
        <v>1.2</v>
      </c>
      <c r="I312" s="161"/>
      <c r="L312" s="157"/>
      <c r="M312" s="162"/>
      <c r="T312" s="163"/>
      <c r="AT312" s="158" t="s">
        <v>135</v>
      </c>
      <c r="AU312" s="158" t="s">
        <v>88</v>
      </c>
      <c r="AV312" s="13" t="s">
        <v>88</v>
      </c>
      <c r="AW312" s="13" t="s">
        <v>35</v>
      </c>
      <c r="AX312" s="13" t="s">
        <v>78</v>
      </c>
      <c r="AY312" s="158" t="s">
        <v>125</v>
      </c>
    </row>
    <row r="313" spans="2:65" s="12" customFormat="1" x14ac:dyDescent="0.2">
      <c r="B313" s="150"/>
      <c r="D313" s="151" t="s">
        <v>135</v>
      </c>
      <c r="E313" s="152" t="s">
        <v>1</v>
      </c>
      <c r="F313" s="153" t="s">
        <v>342</v>
      </c>
      <c r="H313" s="152" t="s">
        <v>1</v>
      </c>
      <c r="I313" s="154"/>
      <c r="L313" s="150"/>
      <c r="M313" s="155"/>
      <c r="T313" s="156"/>
      <c r="AT313" s="152" t="s">
        <v>135</v>
      </c>
      <c r="AU313" s="152" t="s">
        <v>88</v>
      </c>
      <c r="AV313" s="12" t="s">
        <v>86</v>
      </c>
      <c r="AW313" s="12" t="s">
        <v>35</v>
      </c>
      <c r="AX313" s="12" t="s">
        <v>78</v>
      </c>
      <c r="AY313" s="152" t="s">
        <v>125</v>
      </c>
    </row>
    <row r="314" spans="2:65" s="13" customFormat="1" x14ac:dyDescent="0.2">
      <c r="B314" s="157"/>
      <c r="D314" s="151" t="s">
        <v>135</v>
      </c>
      <c r="E314" s="158" t="s">
        <v>1</v>
      </c>
      <c r="F314" s="159" t="s">
        <v>343</v>
      </c>
      <c r="H314" s="160">
        <v>5.9</v>
      </c>
      <c r="I314" s="161"/>
      <c r="L314" s="157"/>
      <c r="M314" s="162"/>
      <c r="T314" s="163"/>
      <c r="AT314" s="158" t="s">
        <v>135</v>
      </c>
      <c r="AU314" s="158" t="s">
        <v>88</v>
      </c>
      <c r="AV314" s="13" t="s">
        <v>88</v>
      </c>
      <c r="AW314" s="13" t="s">
        <v>35</v>
      </c>
      <c r="AX314" s="13" t="s">
        <v>78</v>
      </c>
      <c r="AY314" s="158" t="s">
        <v>125</v>
      </c>
    </row>
    <row r="315" spans="2:65" s="12" customFormat="1" x14ac:dyDescent="0.2">
      <c r="B315" s="150"/>
      <c r="D315" s="151" t="s">
        <v>135</v>
      </c>
      <c r="E315" s="152" t="s">
        <v>1</v>
      </c>
      <c r="F315" s="153" t="s">
        <v>344</v>
      </c>
      <c r="H315" s="152" t="s">
        <v>1</v>
      </c>
      <c r="I315" s="154"/>
      <c r="L315" s="150"/>
      <c r="M315" s="155"/>
      <c r="T315" s="156"/>
      <c r="AT315" s="152" t="s">
        <v>135</v>
      </c>
      <c r="AU315" s="152" t="s">
        <v>88</v>
      </c>
      <c r="AV315" s="12" t="s">
        <v>86</v>
      </c>
      <c r="AW315" s="12" t="s">
        <v>35</v>
      </c>
      <c r="AX315" s="12" t="s">
        <v>78</v>
      </c>
      <c r="AY315" s="152" t="s">
        <v>125</v>
      </c>
    </row>
    <row r="316" spans="2:65" s="13" customFormat="1" x14ac:dyDescent="0.2">
      <c r="B316" s="157"/>
      <c r="D316" s="151" t="s">
        <v>135</v>
      </c>
      <c r="E316" s="158" t="s">
        <v>1</v>
      </c>
      <c r="F316" s="159" t="s">
        <v>345</v>
      </c>
      <c r="H316" s="160">
        <v>0.95</v>
      </c>
      <c r="I316" s="161"/>
      <c r="L316" s="157"/>
      <c r="M316" s="162"/>
      <c r="T316" s="163"/>
      <c r="AT316" s="158" t="s">
        <v>135</v>
      </c>
      <c r="AU316" s="158" t="s">
        <v>88</v>
      </c>
      <c r="AV316" s="13" t="s">
        <v>88</v>
      </c>
      <c r="AW316" s="13" t="s">
        <v>35</v>
      </c>
      <c r="AX316" s="13" t="s">
        <v>78</v>
      </c>
      <c r="AY316" s="158" t="s">
        <v>125</v>
      </c>
    </row>
    <row r="317" spans="2:65" s="13" customFormat="1" x14ac:dyDescent="0.2">
      <c r="B317" s="157"/>
      <c r="D317" s="151" t="s">
        <v>135</v>
      </c>
      <c r="E317" s="158" t="s">
        <v>1</v>
      </c>
      <c r="F317" s="159" t="s">
        <v>346</v>
      </c>
      <c r="H317" s="160">
        <v>0.39</v>
      </c>
      <c r="I317" s="161"/>
      <c r="L317" s="157"/>
      <c r="M317" s="162"/>
      <c r="T317" s="163"/>
      <c r="AT317" s="158" t="s">
        <v>135</v>
      </c>
      <c r="AU317" s="158" t="s">
        <v>88</v>
      </c>
      <c r="AV317" s="13" t="s">
        <v>88</v>
      </c>
      <c r="AW317" s="13" t="s">
        <v>35</v>
      </c>
      <c r="AX317" s="13" t="s">
        <v>78</v>
      </c>
      <c r="AY317" s="158" t="s">
        <v>125</v>
      </c>
    </row>
    <row r="318" spans="2:65" s="13" customFormat="1" x14ac:dyDescent="0.2">
      <c r="B318" s="157"/>
      <c r="D318" s="151" t="s">
        <v>135</v>
      </c>
      <c r="E318" s="158" t="s">
        <v>1</v>
      </c>
      <c r="F318" s="159" t="s">
        <v>347</v>
      </c>
      <c r="H318" s="160">
        <v>1.482</v>
      </c>
      <c r="I318" s="161"/>
      <c r="L318" s="157"/>
      <c r="M318" s="162"/>
      <c r="T318" s="163"/>
      <c r="AT318" s="158" t="s">
        <v>135</v>
      </c>
      <c r="AU318" s="158" t="s">
        <v>88</v>
      </c>
      <c r="AV318" s="13" t="s">
        <v>88</v>
      </c>
      <c r="AW318" s="13" t="s">
        <v>35</v>
      </c>
      <c r="AX318" s="13" t="s">
        <v>78</v>
      </c>
      <c r="AY318" s="158" t="s">
        <v>125</v>
      </c>
    </row>
    <row r="319" spans="2:65" s="13" customFormat="1" x14ac:dyDescent="0.2">
      <c r="B319" s="157"/>
      <c r="D319" s="151" t="s">
        <v>135</v>
      </c>
      <c r="E319" s="158" t="s">
        <v>1</v>
      </c>
      <c r="F319" s="159" t="s">
        <v>348</v>
      </c>
      <c r="H319" s="160">
        <v>5.0739999999999998</v>
      </c>
      <c r="I319" s="161"/>
      <c r="L319" s="157"/>
      <c r="M319" s="162"/>
      <c r="T319" s="163"/>
      <c r="AT319" s="158" t="s">
        <v>135</v>
      </c>
      <c r="AU319" s="158" t="s">
        <v>88</v>
      </c>
      <c r="AV319" s="13" t="s">
        <v>88</v>
      </c>
      <c r="AW319" s="13" t="s">
        <v>35</v>
      </c>
      <c r="AX319" s="13" t="s">
        <v>78</v>
      </c>
      <c r="AY319" s="158" t="s">
        <v>125</v>
      </c>
    </row>
    <row r="320" spans="2:65" s="13" customFormat="1" x14ac:dyDescent="0.2">
      <c r="B320" s="157"/>
      <c r="D320" s="151" t="s">
        <v>135</v>
      </c>
      <c r="E320" s="158" t="s">
        <v>1</v>
      </c>
      <c r="F320" s="159" t="s">
        <v>349</v>
      </c>
      <c r="H320" s="160">
        <v>1.1000000000000001</v>
      </c>
      <c r="I320" s="161"/>
      <c r="L320" s="157"/>
      <c r="M320" s="162"/>
      <c r="T320" s="163"/>
      <c r="AT320" s="158" t="s">
        <v>135</v>
      </c>
      <c r="AU320" s="158" t="s">
        <v>88</v>
      </c>
      <c r="AV320" s="13" t="s">
        <v>88</v>
      </c>
      <c r="AW320" s="13" t="s">
        <v>35</v>
      </c>
      <c r="AX320" s="13" t="s">
        <v>78</v>
      </c>
      <c r="AY320" s="158" t="s">
        <v>125</v>
      </c>
    </row>
    <row r="321" spans="2:65" s="14" customFormat="1" x14ac:dyDescent="0.2">
      <c r="B321" s="164"/>
      <c r="D321" s="151" t="s">
        <v>135</v>
      </c>
      <c r="E321" s="165" t="s">
        <v>1</v>
      </c>
      <c r="F321" s="166" t="s">
        <v>144</v>
      </c>
      <c r="H321" s="167">
        <v>17.295999999999999</v>
      </c>
      <c r="I321" s="168"/>
      <c r="L321" s="164"/>
      <c r="M321" s="169"/>
      <c r="T321" s="170"/>
      <c r="AT321" s="165" t="s">
        <v>135</v>
      </c>
      <c r="AU321" s="165" t="s">
        <v>88</v>
      </c>
      <c r="AV321" s="14" t="s">
        <v>131</v>
      </c>
      <c r="AW321" s="14" t="s">
        <v>35</v>
      </c>
      <c r="AX321" s="14" t="s">
        <v>86</v>
      </c>
      <c r="AY321" s="165" t="s">
        <v>125</v>
      </c>
    </row>
    <row r="322" spans="2:65" s="1" customFormat="1" ht="21.75" customHeight="1" x14ac:dyDescent="0.2">
      <c r="B322" s="31"/>
      <c r="C322" s="132" t="s">
        <v>350</v>
      </c>
      <c r="D322" s="132" t="s">
        <v>127</v>
      </c>
      <c r="E322" s="133" t="s">
        <v>351</v>
      </c>
      <c r="F322" s="134" t="s">
        <v>352</v>
      </c>
      <c r="G322" s="135" t="s">
        <v>130</v>
      </c>
      <c r="H322" s="136">
        <v>17.295999999999999</v>
      </c>
      <c r="I322" s="137"/>
      <c r="J322" s="138">
        <f>ROUND(I322*H322,2)</f>
        <v>0</v>
      </c>
      <c r="K322" s="139"/>
      <c r="L322" s="31"/>
      <c r="M322" s="140" t="s">
        <v>1</v>
      </c>
      <c r="N322" s="141" t="s">
        <v>43</v>
      </c>
      <c r="P322" s="142">
        <f>O322*H322</f>
        <v>0</v>
      </c>
      <c r="Q322" s="142">
        <v>8.5999999999999998E-4</v>
      </c>
      <c r="R322" s="142">
        <f>Q322*H322</f>
        <v>1.4874559999999998E-2</v>
      </c>
      <c r="S322" s="142">
        <v>0</v>
      </c>
      <c r="T322" s="143">
        <f>S322*H322</f>
        <v>0</v>
      </c>
      <c r="AR322" s="144" t="s">
        <v>131</v>
      </c>
      <c r="AT322" s="144" t="s">
        <v>127</v>
      </c>
      <c r="AU322" s="144" t="s">
        <v>88</v>
      </c>
      <c r="AY322" s="16" t="s">
        <v>125</v>
      </c>
      <c r="BE322" s="145">
        <f>IF(N322="základní",J322,0)</f>
        <v>0</v>
      </c>
      <c r="BF322" s="145">
        <f>IF(N322="snížená",J322,0)</f>
        <v>0</v>
      </c>
      <c r="BG322" s="145">
        <f>IF(N322="zákl. přenesená",J322,0)</f>
        <v>0</v>
      </c>
      <c r="BH322" s="145">
        <f>IF(N322="sníž. přenesená",J322,0)</f>
        <v>0</v>
      </c>
      <c r="BI322" s="145">
        <f>IF(N322="nulová",J322,0)</f>
        <v>0</v>
      </c>
      <c r="BJ322" s="16" t="s">
        <v>86</v>
      </c>
      <c r="BK322" s="145">
        <f>ROUND(I322*H322,2)</f>
        <v>0</v>
      </c>
      <c r="BL322" s="16" t="s">
        <v>131</v>
      </c>
      <c r="BM322" s="144" t="s">
        <v>353</v>
      </c>
    </row>
    <row r="323" spans="2:65" s="1" customFormat="1" x14ac:dyDescent="0.2">
      <c r="B323" s="31"/>
      <c r="D323" s="146" t="s">
        <v>133</v>
      </c>
      <c r="F323" s="147" t="s">
        <v>354</v>
      </c>
      <c r="I323" s="148"/>
      <c r="L323" s="31"/>
      <c r="M323" s="149"/>
      <c r="T323" s="55"/>
      <c r="AT323" s="16" t="s">
        <v>133</v>
      </c>
      <c r="AU323" s="16" t="s">
        <v>88</v>
      </c>
    </row>
    <row r="324" spans="2:65" s="12" customFormat="1" x14ac:dyDescent="0.2">
      <c r="B324" s="150"/>
      <c r="D324" s="151" t="s">
        <v>135</v>
      </c>
      <c r="E324" s="152" t="s">
        <v>1</v>
      </c>
      <c r="F324" s="153" t="s">
        <v>136</v>
      </c>
      <c r="H324" s="152" t="s">
        <v>1</v>
      </c>
      <c r="I324" s="154"/>
      <c r="L324" s="150"/>
      <c r="M324" s="155"/>
      <c r="T324" s="156"/>
      <c r="AT324" s="152" t="s">
        <v>135</v>
      </c>
      <c r="AU324" s="152" t="s">
        <v>88</v>
      </c>
      <c r="AV324" s="12" t="s">
        <v>86</v>
      </c>
      <c r="AW324" s="12" t="s">
        <v>35</v>
      </c>
      <c r="AX324" s="12" t="s">
        <v>78</v>
      </c>
      <c r="AY324" s="152" t="s">
        <v>125</v>
      </c>
    </row>
    <row r="325" spans="2:65" s="12" customFormat="1" x14ac:dyDescent="0.2">
      <c r="B325" s="150"/>
      <c r="D325" s="151" t="s">
        <v>135</v>
      </c>
      <c r="E325" s="152" t="s">
        <v>1</v>
      </c>
      <c r="F325" s="153" t="s">
        <v>338</v>
      </c>
      <c r="H325" s="152" t="s">
        <v>1</v>
      </c>
      <c r="I325" s="154"/>
      <c r="L325" s="150"/>
      <c r="M325" s="155"/>
      <c r="T325" s="156"/>
      <c r="AT325" s="152" t="s">
        <v>135</v>
      </c>
      <c r="AU325" s="152" t="s">
        <v>88</v>
      </c>
      <c r="AV325" s="12" t="s">
        <v>86</v>
      </c>
      <c r="AW325" s="12" t="s">
        <v>35</v>
      </c>
      <c r="AX325" s="12" t="s">
        <v>78</v>
      </c>
      <c r="AY325" s="152" t="s">
        <v>125</v>
      </c>
    </row>
    <row r="326" spans="2:65" s="13" customFormat="1" x14ac:dyDescent="0.2">
      <c r="B326" s="157"/>
      <c r="D326" s="151" t="s">
        <v>135</v>
      </c>
      <c r="E326" s="158" t="s">
        <v>1</v>
      </c>
      <c r="F326" s="159" t="s">
        <v>339</v>
      </c>
      <c r="H326" s="160">
        <v>1.2</v>
      </c>
      <c r="I326" s="161"/>
      <c r="L326" s="157"/>
      <c r="M326" s="162"/>
      <c r="T326" s="163"/>
      <c r="AT326" s="158" t="s">
        <v>135</v>
      </c>
      <c r="AU326" s="158" t="s">
        <v>88</v>
      </c>
      <c r="AV326" s="13" t="s">
        <v>88</v>
      </c>
      <c r="AW326" s="13" t="s">
        <v>35</v>
      </c>
      <c r="AX326" s="13" t="s">
        <v>78</v>
      </c>
      <c r="AY326" s="158" t="s">
        <v>125</v>
      </c>
    </row>
    <row r="327" spans="2:65" s="12" customFormat="1" x14ac:dyDescent="0.2">
      <c r="B327" s="150"/>
      <c r="D327" s="151" t="s">
        <v>135</v>
      </c>
      <c r="E327" s="152" t="s">
        <v>1</v>
      </c>
      <c r="F327" s="153" t="s">
        <v>340</v>
      </c>
      <c r="H327" s="152" t="s">
        <v>1</v>
      </c>
      <c r="I327" s="154"/>
      <c r="L327" s="150"/>
      <c r="M327" s="155"/>
      <c r="T327" s="156"/>
      <c r="AT327" s="152" t="s">
        <v>135</v>
      </c>
      <c r="AU327" s="152" t="s">
        <v>88</v>
      </c>
      <c r="AV327" s="12" t="s">
        <v>86</v>
      </c>
      <c r="AW327" s="12" t="s">
        <v>35</v>
      </c>
      <c r="AX327" s="12" t="s">
        <v>78</v>
      </c>
      <c r="AY327" s="152" t="s">
        <v>125</v>
      </c>
    </row>
    <row r="328" spans="2:65" s="13" customFormat="1" x14ac:dyDescent="0.2">
      <c r="B328" s="157"/>
      <c r="D328" s="151" t="s">
        <v>135</v>
      </c>
      <c r="E328" s="158" t="s">
        <v>1</v>
      </c>
      <c r="F328" s="159" t="s">
        <v>341</v>
      </c>
      <c r="H328" s="160">
        <v>1.2</v>
      </c>
      <c r="I328" s="161"/>
      <c r="L328" s="157"/>
      <c r="M328" s="162"/>
      <c r="T328" s="163"/>
      <c r="AT328" s="158" t="s">
        <v>135</v>
      </c>
      <c r="AU328" s="158" t="s">
        <v>88</v>
      </c>
      <c r="AV328" s="13" t="s">
        <v>88</v>
      </c>
      <c r="AW328" s="13" t="s">
        <v>35</v>
      </c>
      <c r="AX328" s="13" t="s">
        <v>78</v>
      </c>
      <c r="AY328" s="158" t="s">
        <v>125</v>
      </c>
    </row>
    <row r="329" spans="2:65" s="12" customFormat="1" x14ac:dyDescent="0.2">
      <c r="B329" s="150"/>
      <c r="D329" s="151" t="s">
        <v>135</v>
      </c>
      <c r="E329" s="152" t="s">
        <v>1</v>
      </c>
      <c r="F329" s="153" t="s">
        <v>342</v>
      </c>
      <c r="H329" s="152" t="s">
        <v>1</v>
      </c>
      <c r="I329" s="154"/>
      <c r="L329" s="150"/>
      <c r="M329" s="155"/>
      <c r="T329" s="156"/>
      <c r="AT329" s="152" t="s">
        <v>135</v>
      </c>
      <c r="AU329" s="152" t="s">
        <v>88</v>
      </c>
      <c r="AV329" s="12" t="s">
        <v>86</v>
      </c>
      <c r="AW329" s="12" t="s">
        <v>35</v>
      </c>
      <c r="AX329" s="12" t="s">
        <v>78</v>
      </c>
      <c r="AY329" s="152" t="s">
        <v>125</v>
      </c>
    </row>
    <row r="330" spans="2:65" s="13" customFormat="1" x14ac:dyDescent="0.2">
      <c r="B330" s="157"/>
      <c r="D330" s="151" t="s">
        <v>135</v>
      </c>
      <c r="E330" s="158" t="s">
        <v>1</v>
      </c>
      <c r="F330" s="159" t="s">
        <v>343</v>
      </c>
      <c r="H330" s="160">
        <v>5.9</v>
      </c>
      <c r="I330" s="161"/>
      <c r="L330" s="157"/>
      <c r="M330" s="162"/>
      <c r="T330" s="163"/>
      <c r="AT330" s="158" t="s">
        <v>135</v>
      </c>
      <c r="AU330" s="158" t="s">
        <v>88</v>
      </c>
      <c r="AV330" s="13" t="s">
        <v>88</v>
      </c>
      <c r="AW330" s="13" t="s">
        <v>35</v>
      </c>
      <c r="AX330" s="13" t="s">
        <v>78</v>
      </c>
      <c r="AY330" s="158" t="s">
        <v>125</v>
      </c>
    </row>
    <row r="331" spans="2:65" s="12" customFormat="1" x14ac:dyDescent="0.2">
      <c r="B331" s="150"/>
      <c r="D331" s="151" t="s">
        <v>135</v>
      </c>
      <c r="E331" s="152" t="s">
        <v>1</v>
      </c>
      <c r="F331" s="153" t="s">
        <v>344</v>
      </c>
      <c r="H331" s="152" t="s">
        <v>1</v>
      </c>
      <c r="I331" s="154"/>
      <c r="L331" s="150"/>
      <c r="M331" s="155"/>
      <c r="T331" s="156"/>
      <c r="AT331" s="152" t="s">
        <v>135</v>
      </c>
      <c r="AU331" s="152" t="s">
        <v>88</v>
      </c>
      <c r="AV331" s="12" t="s">
        <v>86</v>
      </c>
      <c r="AW331" s="12" t="s">
        <v>35</v>
      </c>
      <c r="AX331" s="12" t="s">
        <v>78</v>
      </c>
      <c r="AY331" s="152" t="s">
        <v>125</v>
      </c>
    </row>
    <row r="332" spans="2:65" s="13" customFormat="1" x14ac:dyDescent="0.2">
      <c r="B332" s="157"/>
      <c r="D332" s="151" t="s">
        <v>135</v>
      </c>
      <c r="E332" s="158" t="s">
        <v>1</v>
      </c>
      <c r="F332" s="159" t="s">
        <v>346</v>
      </c>
      <c r="H332" s="160">
        <v>0.39</v>
      </c>
      <c r="I332" s="161"/>
      <c r="L332" s="157"/>
      <c r="M332" s="162"/>
      <c r="T332" s="163"/>
      <c r="AT332" s="158" t="s">
        <v>135</v>
      </c>
      <c r="AU332" s="158" t="s">
        <v>88</v>
      </c>
      <c r="AV332" s="13" t="s">
        <v>88</v>
      </c>
      <c r="AW332" s="13" t="s">
        <v>35</v>
      </c>
      <c r="AX332" s="13" t="s">
        <v>78</v>
      </c>
      <c r="AY332" s="158" t="s">
        <v>125</v>
      </c>
    </row>
    <row r="333" spans="2:65" s="13" customFormat="1" x14ac:dyDescent="0.2">
      <c r="B333" s="157"/>
      <c r="D333" s="151" t="s">
        <v>135</v>
      </c>
      <c r="E333" s="158" t="s">
        <v>1</v>
      </c>
      <c r="F333" s="159" t="s">
        <v>345</v>
      </c>
      <c r="H333" s="160">
        <v>0.95</v>
      </c>
      <c r="I333" s="161"/>
      <c r="L333" s="157"/>
      <c r="M333" s="162"/>
      <c r="T333" s="163"/>
      <c r="AT333" s="158" t="s">
        <v>135</v>
      </c>
      <c r="AU333" s="158" t="s">
        <v>88</v>
      </c>
      <c r="AV333" s="13" t="s">
        <v>88</v>
      </c>
      <c r="AW333" s="13" t="s">
        <v>35</v>
      </c>
      <c r="AX333" s="13" t="s">
        <v>78</v>
      </c>
      <c r="AY333" s="158" t="s">
        <v>125</v>
      </c>
    </row>
    <row r="334" spans="2:65" s="13" customFormat="1" x14ac:dyDescent="0.2">
      <c r="B334" s="157"/>
      <c r="D334" s="151" t="s">
        <v>135</v>
      </c>
      <c r="E334" s="158" t="s">
        <v>1</v>
      </c>
      <c r="F334" s="159" t="s">
        <v>347</v>
      </c>
      <c r="H334" s="160">
        <v>1.482</v>
      </c>
      <c r="I334" s="161"/>
      <c r="L334" s="157"/>
      <c r="M334" s="162"/>
      <c r="T334" s="163"/>
      <c r="AT334" s="158" t="s">
        <v>135</v>
      </c>
      <c r="AU334" s="158" t="s">
        <v>88</v>
      </c>
      <c r="AV334" s="13" t="s">
        <v>88</v>
      </c>
      <c r="AW334" s="13" t="s">
        <v>35</v>
      </c>
      <c r="AX334" s="13" t="s">
        <v>78</v>
      </c>
      <c r="AY334" s="158" t="s">
        <v>125</v>
      </c>
    </row>
    <row r="335" spans="2:65" s="13" customFormat="1" x14ac:dyDescent="0.2">
      <c r="B335" s="157"/>
      <c r="D335" s="151" t="s">
        <v>135</v>
      </c>
      <c r="E335" s="158" t="s">
        <v>1</v>
      </c>
      <c r="F335" s="159" t="s">
        <v>348</v>
      </c>
      <c r="H335" s="160">
        <v>5.0739999999999998</v>
      </c>
      <c r="I335" s="161"/>
      <c r="L335" s="157"/>
      <c r="M335" s="162"/>
      <c r="T335" s="163"/>
      <c r="AT335" s="158" t="s">
        <v>135</v>
      </c>
      <c r="AU335" s="158" t="s">
        <v>88</v>
      </c>
      <c r="AV335" s="13" t="s">
        <v>88</v>
      </c>
      <c r="AW335" s="13" t="s">
        <v>35</v>
      </c>
      <c r="AX335" s="13" t="s">
        <v>78</v>
      </c>
      <c r="AY335" s="158" t="s">
        <v>125</v>
      </c>
    </row>
    <row r="336" spans="2:65" s="13" customFormat="1" x14ac:dyDescent="0.2">
      <c r="B336" s="157"/>
      <c r="D336" s="151" t="s">
        <v>135</v>
      </c>
      <c r="E336" s="158" t="s">
        <v>1</v>
      </c>
      <c r="F336" s="159" t="s">
        <v>349</v>
      </c>
      <c r="H336" s="160">
        <v>1.1000000000000001</v>
      </c>
      <c r="I336" s="161"/>
      <c r="L336" s="157"/>
      <c r="M336" s="162"/>
      <c r="T336" s="163"/>
      <c r="AT336" s="158" t="s">
        <v>135</v>
      </c>
      <c r="AU336" s="158" t="s">
        <v>88</v>
      </c>
      <c r="AV336" s="13" t="s">
        <v>88</v>
      </c>
      <c r="AW336" s="13" t="s">
        <v>35</v>
      </c>
      <c r="AX336" s="13" t="s">
        <v>78</v>
      </c>
      <c r="AY336" s="158" t="s">
        <v>125</v>
      </c>
    </row>
    <row r="337" spans="2:65" s="14" customFormat="1" x14ac:dyDescent="0.2">
      <c r="B337" s="164"/>
      <c r="D337" s="151" t="s">
        <v>135</v>
      </c>
      <c r="E337" s="165" t="s">
        <v>1</v>
      </c>
      <c r="F337" s="166" t="s">
        <v>144</v>
      </c>
      <c r="H337" s="167">
        <v>17.295999999999999</v>
      </c>
      <c r="I337" s="168"/>
      <c r="L337" s="164"/>
      <c r="M337" s="169"/>
      <c r="T337" s="170"/>
      <c r="AT337" s="165" t="s">
        <v>135</v>
      </c>
      <c r="AU337" s="165" t="s">
        <v>88</v>
      </c>
      <c r="AV337" s="14" t="s">
        <v>131</v>
      </c>
      <c r="AW337" s="14" t="s">
        <v>35</v>
      </c>
      <c r="AX337" s="14" t="s">
        <v>86</v>
      </c>
      <c r="AY337" s="165" t="s">
        <v>125</v>
      </c>
    </row>
    <row r="338" spans="2:65" s="1" customFormat="1" ht="24.15" customHeight="1" x14ac:dyDescent="0.2">
      <c r="B338" s="31"/>
      <c r="C338" s="132" t="s">
        <v>355</v>
      </c>
      <c r="D338" s="132" t="s">
        <v>127</v>
      </c>
      <c r="E338" s="133" t="s">
        <v>356</v>
      </c>
      <c r="F338" s="134" t="s">
        <v>357</v>
      </c>
      <c r="G338" s="135" t="s">
        <v>258</v>
      </c>
      <c r="H338" s="136">
        <v>1E-3</v>
      </c>
      <c r="I338" s="137"/>
      <c r="J338" s="138">
        <f>ROUND(I338*H338,2)</f>
        <v>0</v>
      </c>
      <c r="K338" s="139"/>
      <c r="L338" s="31"/>
      <c r="M338" s="140" t="s">
        <v>1</v>
      </c>
      <c r="N338" s="141" t="s">
        <v>43</v>
      </c>
      <c r="P338" s="142">
        <f>O338*H338</f>
        <v>0</v>
      </c>
      <c r="Q338" s="142">
        <v>1.09528</v>
      </c>
      <c r="R338" s="142">
        <f>Q338*H338</f>
        <v>1.0952800000000001E-3</v>
      </c>
      <c r="S338" s="142">
        <v>0</v>
      </c>
      <c r="T338" s="143">
        <f>S338*H338</f>
        <v>0</v>
      </c>
      <c r="AR338" s="144" t="s">
        <v>131</v>
      </c>
      <c r="AT338" s="144" t="s">
        <v>127</v>
      </c>
      <c r="AU338" s="144" t="s">
        <v>88</v>
      </c>
      <c r="AY338" s="16" t="s">
        <v>125</v>
      </c>
      <c r="BE338" s="145">
        <f>IF(N338="základní",J338,0)</f>
        <v>0</v>
      </c>
      <c r="BF338" s="145">
        <f>IF(N338="snížená",J338,0)</f>
        <v>0</v>
      </c>
      <c r="BG338" s="145">
        <f>IF(N338="zákl. přenesená",J338,0)</f>
        <v>0</v>
      </c>
      <c r="BH338" s="145">
        <f>IF(N338="sníž. přenesená",J338,0)</f>
        <v>0</v>
      </c>
      <c r="BI338" s="145">
        <f>IF(N338="nulová",J338,0)</f>
        <v>0</v>
      </c>
      <c r="BJ338" s="16" t="s">
        <v>86</v>
      </c>
      <c r="BK338" s="145">
        <f>ROUND(I338*H338,2)</f>
        <v>0</v>
      </c>
      <c r="BL338" s="16" t="s">
        <v>131</v>
      </c>
      <c r="BM338" s="144" t="s">
        <v>358</v>
      </c>
    </row>
    <row r="339" spans="2:65" s="1" customFormat="1" x14ac:dyDescent="0.2">
      <c r="B339" s="31"/>
      <c r="D339" s="146" t="s">
        <v>133</v>
      </c>
      <c r="F339" s="147" t="s">
        <v>359</v>
      </c>
      <c r="I339" s="148"/>
      <c r="L339" s="31"/>
      <c r="M339" s="149"/>
      <c r="T339" s="55"/>
      <c r="AT339" s="16" t="s">
        <v>133</v>
      </c>
      <c r="AU339" s="16" t="s">
        <v>88</v>
      </c>
    </row>
    <row r="340" spans="2:65" s="12" customFormat="1" x14ac:dyDescent="0.2">
      <c r="B340" s="150"/>
      <c r="D340" s="151" t="s">
        <v>135</v>
      </c>
      <c r="E340" s="152" t="s">
        <v>1</v>
      </c>
      <c r="F340" s="153" t="s">
        <v>324</v>
      </c>
      <c r="H340" s="152" t="s">
        <v>1</v>
      </c>
      <c r="I340" s="154"/>
      <c r="L340" s="150"/>
      <c r="M340" s="155"/>
      <c r="T340" s="156"/>
      <c r="AT340" s="152" t="s">
        <v>135</v>
      </c>
      <c r="AU340" s="152" t="s">
        <v>88</v>
      </c>
      <c r="AV340" s="12" t="s">
        <v>86</v>
      </c>
      <c r="AW340" s="12" t="s">
        <v>35</v>
      </c>
      <c r="AX340" s="12" t="s">
        <v>78</v>
      </c>
      <c r="AY340" s="152" t="s">
        <v>125</v>
      </c>
    </row>
    <row r="341" spans="2:65" s="12" customFormat="1" x14ac:dyDescent="0.2">
      <c r="B341" s="150"/>
      <c r="D341" s="151" t="s">
        <v>135</v>
      </c>
      <c r="E341" s="152" t="s">
        <v>1</v>
      </c>
      <c r="F341" s="153" t="s">
        <v>325</v>
      </c>
      <c r="H341" s="152" t="s">
        <v>1</v>
      </c>
      <c r="I341" s="154"/>
      <c r="L341" s="150"/>
      <c r="M341" s="155"/>
      <c r="T341" s="156"/>
      <c r="AT341" s="152" t="s">
        <v>135</v>
      </c>
      <c r="AU341" s="152" t="s">
        <v>88</v>
      </c>
      <c r="AV341" s="12" t="s">
        <v>86</v>
      </c>
      <c r="AW341" s="12" t="s">
        <v>35</v>
      </c>
      <c r="AX341" s="12" t="s">
        <v>78</v>
      </c>
      <c r="AY341" s="152" t="s">
        <v>125</v>
      </c>
    </row>
    <row r="342" spans="2:65" s="13" customFormat="1" x14ac:dyDescent="0.2">
      <c r="B342" s="157"/>
      <c r="D342" s="151" t="s">
        <v>135</v>
      </c>
      <c r="E342" s="158" t="s">
        <v>1</v>
      </c>
      <c r="F342" s="159" t="s">
        <v>360</v>
      </c>
      <c r="H342" s="160">
        <v>1.4219999999999999</v>
      </c>
      <c r="I342" s="161"/>
      <c r="L342" s="157"/>
      <c r="M342" s="162"/>
      <c r="T342" s="163"/>
      <c r="AT342" s="158" t="s">
        <v>135</v>
      </c>
      <c r="AU342" s="158" t="s">
        <v>88</v>
      </c>
      <c r="AV342" s="13" t="s">
        <v>88</v>
      </c>
      <c r="AW342" s="13" t="s">
        <v>35</v>
      </c>
      <c r="AX342" s="13" t="s">
        <v>86</v>
      </c>
      <c r="AY342" s="158" t="s">
        <v>125</v>
      </c>
    </row>
    <row r="343" spans="2:65" s="13" customFormat="1" x14ac:dyDescent="0.2">
      <c r="B343" s="157"/>
      <c r="D343" s="151" t="s">
        <v>135</v>
      </c>
      <c r="F343" s="159" t="s">
        <v>361</v>
      </c>
      <c r="H343" s="160">
        <v>1E-3</v>
      </c>
      <c r="I343" s="161"/>
      <c r="L343" s="157"/>
      <c r="M343" s="162"/>
      <c r="T343" s="163"/>
      <c r="AT343" s="158" t="s">
        <v>135</v>
      </c>
      <c r="AU343" s="158" t="s">
        <v>88</v>
      </c>
      <c r="AV343" s="13" t="s">
        <v>88</v>
      </c>
      <c r="AW343" s="13" t="s">
        <v>4</v>
      </c>
      <c r="AX343" s="13" t="s">
        <v>86</v>
      </c>
      <c r="AY343" s="158" t="s">
        <v>125</v>
      </c>
    </row>
    <row r="344" spans="2:65" s="1" customFormat="1" ht="24.15" customHeight="1" x14ac:dyDescent="0.2">
      <c r="B344" s="31"/>
      <c r="C344" s="132" t="s">
        <v>362</v>
      </c>
      <c r="D344" s="132" t="s">
        <v>127</v>
      </c>
      <c r="E344" s="133" t="s">
        <v>363</v>
      </c>
      <c r="F344" s="134" t="s">
        <v>364</v>
      </c>
      <c r="G344" s="135" t="s">
        <v>258</v>
      </c>
      <c r="H344" s="136">
        <v>3.7999999999999999E-2</v>
      </c>
      <c r="I344" s="137"/>
      <c r="J344" s="138">
        <f>ROUND(I344*H344,2)</f>
        <v>0</v>
      </c>
      <c r="K344" s="139"/>
      <c r="L344" s="31"/>
      <c r="M344" s="140" t="s">
        <v>1</v>
      </c>
      <c r="N344" s="141" t="s">
        <v>43</v>
      </c>
      <c r="P344" s="142">
        <f>O344*H344</f>
        <v>0</v>
      </c>
      <c r="Q344" s="142">
        <v>1.03955</v>
      </c>
      <c r="R344" s="142">
        <f>Q344*H344</f>
        <v>3.9502900000000001E-2</v>
      </c>
      <c r="S344" s="142">
        <v>0</v>
      </c>
      <c r="T344" s="143">
        <f>S344*H344</f>
        <v>0</v>
      </c>
      <c r="AR344" s="144" t="s">
        <v>131</v>
      </c>
      <c r="AT344" s="144" t="s">
        <v>127</v>
      </c>
      <c r="AU344" s="144" t="s">
        <v>88</v>
      </c>
      <c r="AY344" s="16" t="s">
        <v>125</v>
      </c>
      <c r="BE344" s="145">
        <f>IF(N344="základní",J344,0)</f>
        <v>0</v>
      </c>
      <c r="BF344" s="145">
        <f>IF(N344="snížená",J344,0)</f>
        <v>0</v>
      </c>
      <c r="BG344" s="145">
        <f>IF(N344="zákl. přenesená",J344,0)</f>
        <v>0</v>
      </c>
      <c r="BH344" s="145">
        <f>IF(N344="sníž. přenesená",J344,0)</f>
        <v>0</v>
      </c>
      <c r="BI344" s="145">
        <f>IF(N344="nulová",J344,0)</f>
        <v>0</v>
      </c>
      <c r="BJ344" s="16" t="s">
        <v>86</v>
      </c>
      <c r="BK344" s="145">
        <f>ROUND(I344*H344,2)</f>
        <v>0</v>
      </c>
      <c r="BL344" s="16" t="s">
        <v>131</v>
      </c>
      <c r="BM344" s="144" t="s">
        <v>365</v>
      </c>
    </row>
    <row r="345" spans="2:65" s="1" customFormat="1" x14ac:dyDescent="0.2">
      <c r="B345" s="31"/>
      <c r="D345" s="146" t="s">
        <v>133</v>
      </c>
      <c r="F345" s="147" t="s">
        <v>366</v>
      </c>
      <c r="I345" s="148"/>
      <c r="L345" s="31"/>
      <c r="M345" s="149"/>
      <c r="T345" s="55"/>
      <c r="AT345" s="16" t="s">
        <v>133</v>
      </c>
      <c r="AU345" s="16" t="s">
        <v>88</v>
      </c>
    </row>
    <row r="346" spans="2:65" s="12" customFormat="1" x14ac:dyDescent="0.2">
      <c r="B346" s="150"/>
      <c r="D346" s="151" t="s">
        <v>135</v>
      </c>
      <c r="E346" s="152" t="s">
        <v>1</v>
      </c>
      <c r="F346" s="153" t="s">
        <v>324</v>
      </c>
      <c r="H346" s="152" t="s">
        <v>1</v>
      </c>
      <c r="I346" s="154"/>
      <c r="L346" s="150"/>
      <c r="M346" s="155"/>
      <c r="T346" s="156"/>
      <c r="AT346" s="152" t="s">
        <v>135</v>
      </c>
      <c r="AU346" s="152" t="s">
        <v>88</v>
      </c>
      <c r="AV346" s="12" t="s">
        <v>86</v>
      </c>
      <c r="AW346" s="12" t="s">
        <v>35</v>
      </c>
      <c r="AX346" s="12" t="s">
        <v>78</v>
      </c>
      <c r="AY346" s="152" t="s">
        <v>125</v>
      </c>
    </row>
    <row r="347" spans="2:65" s="12" customFormat="1" x14ac:dyDescent="0.2">
      <c r="B347" s="150"/>
      <c r="D347" s="151" t="s">
        <v>135</v>
      </c>
      <c r="E347" s="152" t="s">
        <v>1</v>
      </c>
      <c r="F347" s="153" t="s">
        <v>325</v>
      </c>
      <c r="H347" s="152" t="s">
        <v>1</v>
      </c>
      <c r="I347" s="154"/>
      <c r="L347" s="150"/>
      <c r="M347" s="155"/>
      <c r="T347" s="156"/>
      <c r="AT347" s="152" t="s">
        <v>135</v>
      </c>
      <c r="AU347" s="152" t="s">
        <v>88</v>
      </c>
      <c r="AV347" s="12" t="s">
        <v>86</v>
      </c>
      <c r="AW347" s="12" t="s">
        <v>35</v>
      </c>
      <c r="AX347" s="12" t="s">
        <v>78</v>
      </c>
      <c r="AY347" s="152" t="s">
        <v>125</v>
      </c>
    </row>
    <row r="348" spans="2:65" s="13" customFormat="1" x14ac:dyDescent="0.2">
      <c r="B348" s="157"/>
      <c r="D348" s="151" t="s">
        <v>135</v>
      </c>
      <c r="E348" s="158" t="s">
        <v>1</v>
      </c>
      <c r="F348" s="159" t="s">
        <v>367</v>
      </c>
      <c r="H348" s="160">
        <v>38.340000000000003</v>
      </c>
      <c r="I348" s="161"/>
      <c r="L348" s="157"/>
      <c r="M348" s="162"/>
      <c r="T348" s="163"/>
      <c r="AT348" s="158" t="s">
        <v>135</v>
      </c>
      <c r="AU348" s="158" t="s">
        <v>88</v>
      </c>
      <c r="AV348" s="13" t="s">
        <v>88</v>
      </c>
      <c r="AW348" s="13" t="s">
        <v>35</v>
      </c>
      <c r="AX348" s="13" t="s">
        <v>86</v>
      </c>
      <c r="AY348" s="158" t="s">
        <v>125</v>
      </c>
    </row>
    <row r="349" spans="2:65" s="13" customFormat="1" x14ac:dyDescent="0.2">
      <c r="B349" s="157"/>
      <c r="D349" s="151" t="s">
        <v>135</v>
      </c>
      <c r="F349" s="159" t="s">
        <v>368</v>
      </c>
      <c r="H349" s="160">
        <v>3.7999999999999999E-2</v>
      </c>
      <c r="I349" s="161"/>
      <c r="L349" s="157"/>
      <c r="M349" s="162"/>
      <c r="T349" s="163"/>
      <c r="AT349" s="158" t="s">
        <v>135</v>
      </c>
      <c r="AU349" s="158" t="s">
        <v>88</v>
      </c>
      <c r="AV349" s="13" t="s">
        <v>88</v>
      </c>
      <c r="AW349" s="13" t="s">
        <v>4</v>
      </c>
      <c r="AX349" s="13" t="s">
        <v>86</v>
      </c>
      <c r="AY349" s="158" t="s">
        <v>125</v>
      </c>
    </row>
    <row r="350" spans="2:65" s="1" customFormat="1" ht="33" customHeight="1" x14ac:dyDescent="0.2">
      <c r="B350" s="31"/>
      <c r="C350" s="132" t="s">
        <v>369</v>
      </c>
      <c r="D350" s="132" t="s">
        <v>127</v>
      </c>
      <c r="E350" s="133" t="s">
        <v>370</v>
      </c>
      <c r="F350" s="134" t="s">
        <v>371</v>
      </c>
      <c r="G350" s="135" t="s">
        <v>372</v>
      </c>
      <c r="H350" s="136">
        <v>0.7</v>
      </c>
      <c r="I350" s="137"/>
      <c r="J350" s="138">
        <f>ROUND(I350*H350,2)</f>
        <v>0</v>
      </c>
      <c r="K350" s="139"/>
      <c r="L350" s="31"/>
      <c r="M350" s="140" t="s">
        <v>1</v>
      </c>
      <c r="N350" s="141" t="s">
        <v>43</v>
      </c>
      <c r="P350" s="142">
        <f>O350*H350</f>
        <v>0</v>
      </c>
      <c r="Q350" s="142">
        <v>0</v>
      </c>
      <c r="R350" s="142">
        <f>Q350*H350</f>
        <v>0</v>
      </c>
      <c r="S350" s="142">
        <v>0</v>
      </c>
      <c r="T350" s="143">
        <f>S350*H350</f>
        <v>0</v>
      </c>
      <c r="AR350" s="144" t="s">
        <v>131</v>
      </c>
      <c r="AT350" s="144" t="s">
        <v>127</v>
      </c>
      <c r="AU350" s="144" t="s">
        <v>88</v>
      </c>
      <c r="AY350" s="16" t="s">
        <v>125</v>
      </c>
      <c r="BE350" s="145">
        <f>IF(N350="základní",J350,0)</f>
        <v>0</v>
      </c>
      <c r="BF350" s="145">
        <f>IF(N350="snížená",J350,0)</f>
        <v>0</v>
      </c>
      <c r="BG350" s="145">
        <f>IF(N350="zákl. přenesená",J350,0)</f>
        <v>0</v>
      </c>
      <c r="BH350" s="145">
        <f>IF(N350="sníž. přenesená",J350,0)</f>
        <v>0</v>
      </c>
      <c r="BI350" s="145">
        <f>IF(N350="nulová",J350,0)</f>
        <v>0</v>
      </c>
      <c r="BJ350" s="16" t="s">
        <v>86</v>
      </c>
      <c r="BK350" s="145">
        <f>ROUND(I350*H350,2)</f>
        <v>0</v>
      </c>
      <c r="BL350" s="16" t="s">
        <v>131</v>
      </c>
      <c r="BM350" s="144" t="s">
        <v>373</v>
      </c>
    </row>
    <row r="351" spans="2:65" s="12" customFormat="1" x14ac:dyDescent="0.2">
      <c r="B351" s="150"/>
      <c r="D351" s="151" t="s">
        <v>135</v>
      </c>
      <c r="E351" s="152" t="s">
        <v>1</v>
      </c>
      <c r="F351" s="153" t="s">
        <v>374</v>
      </c>
      <c r="H351" s="152" t="s">
        <v>1</v>
      </c>
      <c r="I351" s="154"/>
      <c r="L351" s="150"/>
      <c r="M351" s="155"/>
      <c r="T351" s="156"/>
      <c r="AT351" s="152" t="s">
        <v>135</v>
      </c>
      <c r="AU351" s="152" t="s">
        <v>88</v>
      </c>
      <c r="AV351" s="12" t="s">
        <v>86</v>
      </c>
      <c r="AW351" s="12" t="s">
        <v>35</v>
      </c>
      <c r="AX351" s="12" t="s">
        <v>78</v>
      </c>
      <c r="AY351" s="152" t="s">
        <v>125</v>
      </c>
    </row>
    <row r="352" spans="2:65" s="12" customFormat="1" x14ac:dyDescent="0.2">
      <c r="B352" s="150"/>
      <c r="D352" s="151" t="s">
        <v>135</v>
      </c>
      <c r="E352" s="152" t="s">
        <v>1</v>
      </c>
      <c r="F352" s="153" t="s">
        <v>375</v>
      </c>
      <c r="H352" s="152" t="s">
        <v>1</v>
      </c>
      <c r="I352" s="154"/>
      <c r="L352" s="150"/>
      <c r="M352" s="155"/>
      <c r="T352" s="156"/>
      <c r="AT352" s="152" t="s">
        <v>135</v>
      </c>
      <c r="AU352" s="152" t="s">
        <v>88</v>
      </c>
      <c r="AV352" s="12" t="s">
        <v>86</v>
      </c>
      <c r="AW352" s="12" t="s">
        <v>35</v>
      </c>
      <c r="AX352" s="12" t="s">
        <v>78</v>
      </c>
      <c r="AY352" s="152" t="s">
        <v>125</v>
      </c>
    </row>
    <row r="353" spans="2:65" s="12" customFormat="1" x14ac:dyDescent="0.2">
      <c r="B353" s="150"/>
      <c r="D353" s="151" t="s">
        <v>135</v>
      </c>
      <c r="E353" s="152" t="s">
        <v>1</v>
      </c>
      <c r="F353" s="153" t="s">
        <v>376</v>
      </c>
      <c r="H353" s="152" t="s">
        <v>1</v>
      </c>
      <c r="I353" s="154"/>
      <c r="L353" s="150"/>
      <c r="M353" s="155"/>
      <c r="T353" s="156"/>
      <c r="AT353" s="152" t="s">
        <v>135</v>
      </c>
      <c r="AU353" s="152" t="s">
        <v>88</v>
      </c>
      <c r="AV353" s="12" t="s">
        <v>86</v>
      </c>
      <c r="AW353" s="12" t="s">
        <v>35</v>
      </c>
      <c r="AX353" s="12" t="s">
        <v>78</v>
      </c>
      <c r="AY353" s="152" t="s">
        <v>125</v>
      </c>
    </row>
    <row r="354" spans="2:65" s="12" customFormat="1" x14ac:dyDescent="0.2">
      <c r="B354" s="150"/>
      <c r="D354" s="151" t="s">
        <v>135</v>
      </c>
      <c r="E354" s="152" t="s">
        <v>1</v>
      </c>
      <c r="F354" s="153" t="s">
        <v>377</v>
      </c>
      <c r="H354" s="152" t="s">
        <v>1</v>
      </c>
      <c r="I354" s="154"/>
      <c r="L354" s="150"/>
      <c r="M354" s="155"/>
      <c r="T354" s="156"/>
      <c r="AT354" s="152" t="s">
        <v>135</v>
      </c>
      <c r="AU354" s="152" t="s">
        <v>88</v>
      </c>
      <c r="AV354" s="12" t="s">
        <v>86</v>
      </c>
      <c r="AW354" s="12" t="s">
        <v>35</v>
      </c>
      <c r="AX354" s="12" t="s">
        <v>78</v>
      </c>
      <c r="AY354" s="152" t="s">
        <v>125</v>
      </c>
    </row>
    <row r="355" spans="2:65" s="12" customFormat="1" ht="20.399999999999999" x14ac:dyDescent="0.2">
      <c r="B355" s="150"/>
      <c r="D355" s="151" t="s">
        <v>135</v>
      </c>
      <c r="E355" s="152" t="s">
        <v>1</v>
      </c>
      <c r="F355" s="153" t="s">
        <v>378</v>
      </c>
      <c r="H355" s="152" t="s">
        <v>1</v>
      </c>
      <c r="I355" s="154"/>
      <c r="L355" s="150"/>
      <c r="M355" s="155"/>
      <c r="T355" s="156"/>
      <c r="AT355" s="152" t="s">
        <v>135</v>
      </c>
      <c r="AU355" s="152" t="s">
        <v>88</v>
      </c>
      <c r="AV355" s="12" t="s">
        <v>86</v>
      </c>
      <c r="AW355" s="12" t="s">
        <v>35</v>
      </c>
      <c r="AX355" s="12" t="s">
        <v>78</v>
      </c>
      <c r="AY355" s="152" t="s">
        <v>125</v>
      </c>
    </row>
    <row r="356" spans="2:65" s="13" customFormat="1" x14ac:dyDescent="0.2">
      <c r="B356" s="157"/>
      <c r="D356" s="151" t="s">
        <v>135</v>
      </c>
      <c r="E356" s="158" t="s">
        <v>1</v>
      </c>
      <c r="F356" s="159" t="s">
        <v>379</v>
      </c>
      <c r="H356" s="160">
        <v>0.7</v>
      </c>
      <c r="I356" s="161"/>
      <c r="L356" s="157"/>
      <c r="M356" s="162"/>
      <c r="T356" s="163"/>
      <c r="AT356" s="158" t="s">
        <v>135</v>
      </c>
      <c r="AU356" s="158" t="s">
        <v>88</v>
      </c>
      <c r="AV356" s="13" t="s">
        <v>88</v>
      </c>
      <c r="AW356" s="13" t="s">
        <v>35</v>
      </c>
      <c r="AX356" s="13" t="s">
        <v>86</v>
      </c>
      <c r="AY356" s="158" t="s">
        <v>125</v>
      </c>
    </row>
    <row r="357" spans="2:65" s="11" customFormat="1" ht="22.8" customHeight="1" x14ac:dyDescent="0.25">
      <c r="B357" s="120"/>
      <c r="D357" s="121" t="s">
        <v>77</v>
      </c>
      <c r="E357" s="130" t="s">
        <v>131</v>
      </c>
      <c r="F357" s="130" t="s">
        <v>380</v>
      </c>
      <c r="I357" s="123"/>
      <c r="J357" s="131">
        <f>BK357</f>
        <v>0</v>
      </c>
      <c r="L357" s="120"/>
      <c r="M357" s="125"/>
      <c r="P357" s="126">
        <f>SUM(P358:P406)</f>
        <v>0</v>
      </c>
      <c r="R357" s="126">
        <f>SUM(R358:R406)</f>
        <v>22.721765999999999</v>
      </c>
      <c r="T357" s="127">
        <f>SUM(T358:T406)</f>
        <v>0</v>
      </c>
      <c r="AR357" s="121" t="s">
        <v>86</v>
      </c>
      <c r="AT357" s="128" t="s">
        <v>77</v>
      </c>
      <c r="AU357" s="128" t="s">
        <v>86</v>
      </c>
      <c r="AY357" s="121" t="s">
        <v>125</v>
      </c>
      <c r="BK357" s="129">
        <f>SUM(BK358:BK406)</f>
        <v>0</v>
      </c>
    </row>
    <row r="358" spans="2:65" s="1" customFormat="1" ht="24.15" customHeight="1" x14ac:dyDescent="0.2">
      <c r="B358" s="31"/>
      <c r="C358" s="132" t="s">
        <v>381</v>
      </c>
      <c r="D358" s="132" t="s">
        <v>127</v>
      </c>
      <c r="E358" s="133" t="s">
        <v>382</v>
      </c>
      <c r="F358" s="134" t="s">
        <v>383</v>
      </c>
      <c r="G358" s="135" t="s">
        <v>130</v>
      </c>
      <c r="H358" s="136">
        <v>24</v>
      </c>
      <c r="I358" s="137"/>
      <c r="J358" s="138">
        <f>ROUND(I358*H358,2)</f>
        <v>0</v>
      </c>
      <c r="K358" s="139"/>
      <c r="L358" s="31"/>
      <c r="M358" s="140" t="s">
        <v>1</v>
      </c>
      <c r="N358" s="141" t="s">
        <v>43</v>
      </c>
      <c r="P358" s="142">
        <f>O358*H358</f>
        <v>0</v>
      </c>
      <c r="Q358" s="142">
        <v>0.21251999999999999</v>
      </c>
      <c r="R358" s="142">
        <f>Q358*H358</f>
        <v>5.1004799999999992</v>
      </c>
      <c r="S358" s="142">
        <v>0</v>
      </c>
      <c r="T358" s="143">
        <f>S358*H358</f>
        <v>0</v>
      </c>
      <c r="AR358" s="144" t="s">
        <v>131</v>
      </c>
      <c r="AT358" s="144" t="s">
        <v>127</v>
      </c>
      <c r="AU358" s="144" t="s">
        <v>88</v>
      </c>
      <c r="AY358" s="16" t="s">
        <v>125</v>
      </c>
      <c r="BE358" s="145">
        <f>IF(N358="základní",J358,0)</f>
        <v>0</v>
      </c>
      <c r="BF358" s="145">
        <f>IF(N358="snížená",J358,0)</f>
        <v>0</v>
      </c>
      <c r="BG358" s="145">
        <f>IF(N358="zákl. přenesená",J358,0)</f>
        <v>0</v>
      </c>
      <c r="BH358" s="145">
        <f>IF(N358="sníž. přenesená",J358,0)</f>
        <v>0</v>
      </c>
      <c r="BI358" s="145">
        <f>IF(N358="nulová",J358,0)</f>
        <v>0</v>
      </c>
      <c r="BJ358" s="16" t="s">
        <v>86</v>
      </c>
      <c r="BK358" s="145">
        <f>ROUND(I358*H358,2)</f>
        <v>0</v>
      </c>
      <c r="BL358" s="16" t="s">
        <v>131</v>
      </c>
      <c r="BM358" s="144" t="s">
        <v>384</v>
      </c>
    </row>
    <row r="359" spans="2:65" s="1" customFormat="1" x14ac:dyDescent="0.2">
      <c r="B359" s="31"/>
      <c r="D359" s="146" t="s">
        <v>133</v>
      </c>
      <c r="F359" s="147" t="s">
        <v>385</v>
      </c>
      <c r="I359" s="148"/>
      <c r="L359" s="31"/>
      <c r="M359" s="149"/>
      <c r="T359" s="55"/>
      <c r="AT359" s="16" t="s">
        <v>133</v>
      </c>
      <c r="AU359" s="16" t="s">
        <v>88</v>
      </c>
    </row>
    <row r="360" spans="2:65" s="12" customFormat="1" x14ac:dyDescent="0.2">
      <c r="B360" s="150"/>
      <c r="D360" s="151" t="s">
        <v>135</v>
      </c>
      <c r="E360" s="152" t="s">
        <v>1</v>
      </c>
      <c r="F360" s="153" t="s">
        <v>342</v>
      </c>
      <c r="H360" s="152" t="s">
        <v>1</v>
      </c>
      <c r="I360" s="154"/>
      <c r="L360" s="150"/>
      <c r="M360" s="155"/>
      <c r="T360" s="156"/>
      <c r="AT360" s="152" t="s">
        <v>135</v>
      </c>
      <c r="AU360" s="152" t="s">
        <v>88</v>
      </c>
      <c r="AV360" s="12" t="s">
        <v>86</v>
      </c>
      <c r="AW360" s="12" t="s">
        <v>35</v>
      </c>
      <c r="AX360" s="12" t="s">
        <v>78</v>
      </c>
      <c r="AY360" s="152" t="s">
        <v>125</v>
      </c>
    </row>
    <row r="361" spans="2:65" s="13" customFormat="1" x14ac:dyDescent="0.2">
      <c r="B361" s="157"/>
      <c r="D361" s="151" t="s">
        <v>135</v>
      </c>
      <c r="E361" s="158" t="s">
        <v>1</v>
      </c>
      <c r="F361" s="159" t="s">
        <v>386</v>
      </c>
      <c r="H361" s="160">
        <v>24</v>
      </c>
      <c r="I361" s="161"/>
      <c r="L361" s="157"/>
      <c r="M361" s="162"/>
      <c r="T361" s="163"/>
      <c r="AT361" s="158" t="s">
        <v>135</v>
      </c>
      <c r="AU361" s="158" t="s">
        <v>88</v>
      </c>
      <c r="AV361" s="13" t="s">
        <v>88</v>
      </c>
      <c r="AW361" s="13" t="s">
        <v>35</v>
      </c>
      <c r="AX361" s="13" t="s">
        <v>86</v>
      </c>
      <c r="AY361" s="158" t="s">
        <v>125</v>
      </c>
    </row>
    <row r="362" spans="2:65" s="1" customFormat="1" ht="21.75" customHeight="1" x14ac:dyDescent="0.2">
      <c r="B362" s="31"/>
      <c r="C362" s="132" t="s">
        <v>387</v>
      </c>
      <c r="D362" s="132" t="s">
        <v>127</v>
      </c>
      <c r="E362" s="133" t="s">
        <v>388</v>
      </c>
      <c r="F362" s="134" t="s">
        <v>389</v>
      </c>
      <c r="G362" s="135" t="s">
        <v>390</v>
      </c>
      <c r="H362" s="136">
        <v>4</v>
      </c>
      <c r="I362" s="137"/>
      <c r="J362" s="138">
        <f>ROUND(I362*H362,2)</f>
        <v>0</v>
      </c>
      <c r="K362" s="139"/>
      <c r="L362" s="31"/>
      <c r="M362" s="140" t="s">
        <v>1</v>
      </c>
      <c r="N362" s="141" t="s">
        <v>43</v>
      </c>
      <c r="P362" s="142">
        <f>O362*H362</f>
        <v>0</v>
      </c>
      <c r="Q362" s="142">
        <v>0.22394</v>
      </c>
      <c r="R362" s="142">
        <f>Q362*H362</f>
        <v>0.89576</v>
      </c>
      <c r="S362" s="142">
        <v>0</v>
      </c>
      <c r="T362" s="143">
        <f>S362*H362</f>
        <v>0</v>
      </c>
      <c r="AR362" s="144" t="s">
        <v>131</v>
      </c>
      <c r="AT362" s="144" t="s">
        <v>127</v>
      </c>
      <c r="AU362" s="144" t="s">
        <v>88</v>
      </c>
      <c r="AY362" s="16" t="s">
        <v>125</v>
      </c>
      <c r="BE362" s="145">
        <f>IF(N362="základní",J362,0)</f>
        <v>0</v>
      </c>
      <c r="BF362" s="145">
        <f>IF(N362="snížená",J362,0)</f>
        <v>0</v>
      </c>
      <c r="BG362" s="145">
        <f>IF(N362="zákl. přenesená",J362,0)</f>
        <v>0</v>
      </c>
      <c r="BH362" s="145">
        <f>IF(N362="sníž. přenesená",J362,0)</f>
        <v>0</v>
      </c>
      <c r="BI362" s="145">
        <f>IF(N362="nulová",J362,0)</f>
        <v>0</v>
      </c>
      <c r="BJ362" s="16" t="s">
        <v>86</v>
      </c>
      <c r="BK362" s="145">
        <f>ROUND(I362*H362,2)</f>
        <v>0</v>
      </c>
      <c r="BL362" s="16" t="s">
        <v>131</v>
      </c>
      <c r="BM362" s="144" t="s">
        <v>391</v>
      </c>
    </row>
    <row r="363" spans="2:65" s="1" customFormat="1" x14ac:dyDescent="0.2">
      <c r="B363" s="31"/>
      <c r="D363" s="146" t="s">
        <v>133</v>
      </c>
      <c r="F363" s="147" t="s">
        <v>392</v>
      </c>
      <c r="I363" s="148"/>
      <c r="L363" s="31"/>
      <c r="M363" s="149"/>
      <c r="T363" s="55"/>
      <c r="AT363" s="16" t="s">
        <v>133</v>
      </c>
      <c r="AU363" s="16" t="s">
        <v>88</v>
      </c>
    </row>
    <row r="364" spans="2:65" s="12" customFormat="1" x14ac:dyDescent="0.2">
      <c r="B364" s="150"/>
      <c r="D364" s="151" t="s">
        <v>135</v>
      </c>
      <c r="E364" s="152" t="s">
        <v>1</v>
      </c>
      <c r="F364" s="153" t="s">
        <v>393</v>
      </c>
      <c r="H364" s="152" t="s">
        <v>1</v>
      </c>
      <c r="I364" s="154"/>
      <c r="L364" s="150"/>
      <c r="M364" s="155"/>
      <c r="T364" s="156"/>
      <c r="AT364" s="152" t="s">
        <v>135</v>
      </c>
      <c r="AU364" s="152" t="s">
        <v>88</v>
      </c>
      <c r="AV364" s="12" t="s">
        <v>86</v>
      </c>
      <c r="AW364" s="12" t="s">
        <v>35</v>
      </c>
      <c r="AX364" s="12" t="s">
        <v>78</v>
      </c>
      <c r="AY364" s="152" t="s">
        <v>125</v>
      </c>
    </row>
    <row r="365" spans="2:65" s="13" customFormat="1" x14ac:dyDescent="0.2">
      <c r="B365" s="157"/>
      <c r="D365" s="151" t="s">
        <v>135</v>
      </c>
      <c r="E365" s="158" t="s">
        <v>1</v>
      </c>
      <c r="F365" s="159" t="s">
        <v>131</v>
      </c>
      <c r="H365" s="160">
        <v>4</v>
      </c>
      <c r="I365" s="161"/>
      <c r="L365" s="157"/>
      <c r="M365" s="162"/>
      <c r="T365" s="163"/>
      <c r="AT365" s="158" t="s">
        <v>135</v>
      </c>
      <c r="AU365" s="158" t="s">
        <v>88</v>
      </c>
      <c r="AV365" s="13" t="s">
        <v>88</v>
      </c>
      <c r="AW365" s="13" t="s">
        <v>35</v>
      </c>
      <c r="AX365" s="13" t="s">
        <v>86</v>
      </c>
      <c r="AY365" s="158" t="s">
        <v>125</v>
      </c>
    </row>
    <row r="366" spans="2:65" s="1" customFormat="1" ht="24.15" customHeight="1" x14ac:dyDescent="0.2">
      <c r="B366" s="31"/>
      <c r="C366" s="171" t="s">
        <v>394</v>
      </c>
      <c r="D366" s="171" t="s">
        <v>255</v>
      </c>
      <c r="E366" s="172" t="s">
        <v>395</v>
      </c>
      <c r="F366" s="173" t="s">
        <v>396</v>
      </c>
      <c r="G366" s="174" t="s">
        <v>390</v>
      </c>
      <c r="H366" s="175">
        <v>4</v>
      </c>
      <c r="I366" s="176"/>
      <c r="J366" s="177">
        <f>ROUND(I366*H366,2)</f>
        <v>0</v>
      </c>
      <c r="K366" s="178"/>
      <c r="L366" s="179"/>
      <c r="M366" s="180" t="s">
        <v>1</v>
      </c>
      <c r="N366" s="181" t="s">
        <v>43</v>
      </c>
      <c r="P366" s="142">
        <f>O366*H366</f>
        <v>0</v>
      </c>
      <c r="Q366" s="142">
        <v>5.2999999999999999E-2</v>
      </c>
      <c r="R366" s="142">
        <f>Q366*H366</f>
        <v>0.21199999999999999</v>
      </c>
      <c r="S366" s="142">
        <v>0</v>
      </c>
      <c r="T366" s="143">
        <f>S366*H366</f>
        <v>0</v>
      </c>
      <c r="AR366" s="144" t="s">
        <v>198</v>
      </c>
      <c r="AT366" s="144" t="s">
        <v>255</v>
      </c>
      <c r="AU366" s="144" t="s">
        <v>88</v>
      </c>
      <c r="AY366" s="16" t="s">
        <v>125</v>
      </c>
      <c r="BE366" s="145">
        <f>IF(N366="základní",J366,0)</f>
        <v>0</v>
      </c>
      <c r="BF366" s="145">
        <f>IF(N366="snížená",J366,0)</f>
        <v>0</v>
      </c>
      <c r="BG366" s="145">
        <f>IF(N366="zákl. přenesená",J366,0)</f>
        <v>0</v>
      </c>
      <c r="BH366" s="145">
        <f>IF(N366="sníž. přenesená",J366,0)</f>
        <v>0</v>
      </c>
      <c r="BI366" s="145">
        <f>IF(N366="nulová",J366,0)</f>
        <v>0</v>
      </c>
      <c r="BJ366" s="16" t="s">
        <v>86</v>
      </c>
      <c r="BK366" s="145">
        <f>ROUND(I366*H366,2)</f>
        <v>0</v>
      </c>
      <c r="BL366" s="16" t="s">
        <v>131</v>
      </c>
      <c r="BM366" s="144" t="s">
        <v>397</v>
      </c>
    </row>
    <row r="367" spans="2:65" s="12" customFormat="1" x14ac:dyDescent="0.2">
      <c r="B367" s="150"/>
      <c r="D367" s="151" t="s">
        <v>135</v>
      </c>
      <c r="E367" s="152" t="s">
        <v>1</v>
      </c>
      <c r="F367" s="153" t="s">
        <v>398</v>
      </c>
      <c r="H367" s="152" t="s">
        <v>1</v>
      </c>
      <c r="I367" s="154"/>
      <c r="L367" s="150"/>
      <c r="M367" s="155"/>
      <c r="T367" s="156"/>
      <c r="AT367" s="152" t="s">
        <v>135</v>
      </c>
      <c r="AU367" s="152" t="s">
        <v>88</v>
      </c>
      <c r="AV367" s="12" t="s">
        <v>86</v>
      </c>
      <c r="AW367" s="12" t="s">
        <v>35</v>
      </c>
      <c r="AX367" s="12" t="s">
        <v>78</v>
      </c>
      <c r="AY367" s="152" t="s">
        <v>125</v>
      </c>
    </row>
    <row r="368" spans="2:65" s="13" customFormat="1" ht="20.399999999999999" x14ac:dyDescent="0.2">
      <c r="B368" s="157"/>
      <c r="D368" s="151" t="s">
        <v>135</v>
      </c>
      <c r="E368" s="158" t="s">
        <v>1</v>
      </c>
      <c r="F368" s="159" t="s">
        <v>399</v>
      </c>
      <c r="H368" s="160">
        <v>3</v>
      </c>
      <c r="I368" s="161"/>
      <c r="L368" s="157"/>
      <c r="M368" s="162"/>
      <c r="T368" s="163"/>
      <c r="AT368" s="158" t="s">
        <v>135</v>
      </c>
      <c r="AU368" s="158" t="s">
        <v>88</v>
      </c>
      <c r="AV368" s="13" t="s">
        <v>88</v>
      </c>
      <c r="AW368" s="13" t="s">
        <v>35</v>
      </c>
      <c r="AX368" s="13" t="s">
        <v>78</v>
      </c>
      <c r="AY368" s="158" t="s">
        <v>125</v>
      </c>
    </row>
    <row r="369" spans="2:65" s="13" customFormat="1" ht="20.399999999999999" x14ac:dyDescent="0.2">
      <c r="B369" s="157"/>
      <c r="D369" s="151" t="s">
        <v>135</v>
      </c>
      <c r="E369" s="158" t="s">
        <v>1</v>
      </c>
      <c r="F369" s="159" t="s">
        <v>400</v>
      </c>
      <c r="H369" s="160">
        <v>1</v>
      </c>
      <c r="I369" s="161"/>
      <c r="L369" s="157"/>
      <c r="M369" s="162"/>
      <c r="T369" s="163"/>
      <c r="AT369" s="158" t="s">
        <v>135</v>
      </c>
      <c r="AU369" s="158" t="s">
        <v>88</v>
      </c>
      <c r="AV369" s="13" t="s">
        <v>88</v>
      </c>
      <c r="AW369" s="13" t="s">
        <v>35</v>
      </c>
      <c r="AX369" s="13" t="s">
        <v>78</v>
      </c>
      <c r="AY369" s="158" t="s">
        <v>125</v>
      </c>
    </row>
    <row r="370" spans="2:65" s="14" customFormat="1" x14ac:dyDescent="0.2">
      <c r="B370" s="164"/>
      <c r="D370" s="151" t="s">
        <v>135</v>
      </c>
      <c r="E370" s="165" t="s">
        <v>1</v>
      </c>
      <c r="F370" s="166" t="s">
        <v>144</v>
      </c>
      <c r="H370" s="167">
        <v>4</v>
      </c>
      <c r="I370" s="168"/>
      <c r="L370" s="164"/>
      <c r="M370" s="169"/>
      <c r="T370" s="170"/>
      <c r="AT370" s="165" t="s">
        <v>135</v>
      </c>
      <c r="AU370" s="165" t="s">
        <v>88</v>
      </c>
      <c r="AV370" s="14" t="s">
        <v>131</v>
      </c>
      <c r="AW370" s="14" t="s">
        <v>35</v>
      </c>
      <c r="AX370" s="14" t="s">
        <v>86</v>
      </c>
      <c r="AY370" s="165" t="s">
        <v>125</v>
      </c>
    </row>
    <row r="371" spans="2:65" s="1" customFormat="1" ht="24.15" customHeight="1" x14ac:dyDescent="0.2">
      <c r="B371" s="31"/>
      <c r="C371" s="132" t="s">
        <v>401</v>
      </c>
      <c r="D371" s="132" t="s">
        <v>127</v>
      </c>
      <c r="E371" s="133" t="s">
        <v>402</v>
      </c>
      <c r="F371" s="134" t="s">
        <v>403</v>
      </c>
      <c r="G371" s="135" t="s">
        <v>153</v>
      </c>
      <c r="H371" s="136">
        <v>2.4289999999999998</v>
      </c>
      <c r="I371" s="137"/>
      <c r="J371" s="138">
        <f>ROUND(I371*H371,2)</f>
        <v>0</v>
      </c>
      <c r="K371" s="139"/>
      <c r="L371" s="31"/>
      <c r="M371" s="140" t="s">
        <v>1</v>
      </c>
      <c r="N371" s="141" t="s">
        <v>43</v>
      </c>
      <c r="P371" s="142">
        <f>O371*H371</f>
        <v>0</v>
      </c>
      <c r="Q371" s="142">
        <v>0</v>
      </c>
      <c r="R371" s="142">
        <f>Q371*H371</f>
        <v>0</v>
      </c>
      <c r="S371" s="142">
        <v>0</v>
      </c>
      <c r="T371" s="143">
        <f>S371*H371</f>
        <v>0</v>
      </c>
      <c r="AR371" s="144" t="s">
        <v>131</v>
      </c>
      <c r="AT371" s="144" t="s">
        <v>127</v>
      </c>
      <c r="AU371" s="144" t="s">
        <v>88</v>
      </c>
      <c r="AY371" s="16" t="s">
        <v>125</v>
      </c>
      <c r="BE371" s="145">
        <f>IF(N371="základní",J371,0)</f>
        <v>0</v>
      </c>
      <c r="BF371" s="145">
        <f>IF(N371="snížená",J371,0)</f>
        <v>0</v>
      </c>
      <c r="BG371" s="145">
        <f>IF(N371="zákl. přenesená",J371,0)</f>
        <v>0</v>
      </c>
      <c r="BH371" s="145">
        <f>IF(N371="sníž. přenesená",J371,0)</f>
        <v>0</v>
      </c>
      <c r="BI371" s="145">
        <f>IF(N371="nulová",J371,0)</f>
        <v>0</v>
      </c>
      <c r="BJ371" s="16" t="s">
        <v>86</v>
      </c>
      <c r="BK371" s="145">
        <f>ROUND(I371*H371,2)</f>
        <v>0</v>
      </c>
      <c r="BL371" s="16" t="s">
        <v>131</v>
      </c>
      <c r="BM371" s="144" t="s">
        <v>404</v>
      </c>
    </row>
    <row r="372" spans="2:65" s="1" customFormat="1" x14ac:dyDescent="0.2">
      <c r="B372" s="31"/>
      <c r="D372" s="146" t="s">
        <v>133</v>
      </c>
      <c r="F372" s="147" t="s">
        <v>405</v>
      </c>
      <c r="I372" s="148"/>
      <c r="L372" s="31"/>
      <c r="M372" s="149"/>
      <c r="T372" s="55"/>
      <c r="AT372" s="16" t="s">
        <v>133</v>
      </c>
      <c r="AU372" s="16" t="s">
        <v>88</v>
      </c>
    </row>
    <row r="373" spans="2:65" s="12" customFormat="1" x14ac:dyDescent="0.2">
      <c r="B373" s="150"/>
      <c r="D373" s="151" t="s">
        <v>135</v>
      </c>
      <c r="E373" s="152" t="s">
        <v>1</v>
      </c>
      <c r="F373" s="153" t="s">
        <v>136</v>
      </c>
      <c r="H373" s="152" t="s">
        <v>1</v>
      </c>
      <c r="I373" s="154"/>
      <c r="L373" s="150"/>
      <c r="M373" s="155"/>
      <c r="T373" s="156"/>
      <c r="AT373" s="152" t="s">
        <v>135</v>
      </c>
      <c r="AU373" s="152" t="s">
        <v>88</v>
      </c>
      <c r="AV373" s="12" t="s">
        <v>86</v>
      </c>
      <c r="AW373" s="12" t="s">
        <v>35</v>
      </c>
      <c r="AX373" s="12" t="s">
        <v>78</v>
      </c>
      <c r="AY373" s="152" t="s">
        <v>125</v>
      </c>
    </row>
    <row r="374" spans="2:65" s="12" customFormat="1" x14ac:dyDescent="0.2">
      <c r="B374" s="150"/>
      <c r="D374" s="151" t="s">
        <v>135</v>
      </c>
      <c r="E374" s="152" t="s">
        <v>1</v>
      </c>
      <c r="F374" s="153" t="s">
        <v>338</v>
      </c>
      <c r="H374" s="152" t="s">
        <v>1</v>
      </c>
      <c r="I374" s="154"/>
      <c r="L374" s="150"/>
      <c r="M374" s="155"/>
      <c r="T374" s="156"/>
      <c r="AT374" s="152" t="s">
        <v>135</v>
      </c>
      <c r="AU374" s="152" t="s">
        <v>88</v>
      </c>
      <c r="AV374" s="12" t="s">
        <v>86</v>
      </c>
      <c r="AW374" s="12" t="s">
        <v>35</v>
      </c>
      <c r="AX374" s="12" t="s">
        <v>78</v>
      </c>
      <c r="AY374" s="152" t="s">
        <v>125</v>
      </c>
    </row>
    <row r="375" spans="2:65" s="13" customFormat="1" x14ac:dyDescent="0.2">
      <c r="B375" s="157"/>
      <c r="D375" s="151" t="s">
        <v>135</v>
      </c>
      <c r="E375" s="158" t="s">
        <v>1</v>
      </c>
      <c r="F375" s="159" t="s">
        <v>406</v>
      </c>
      <c r="H375" s="160">
        <v>0.6</v>
      </c>
      <c r="I375" s="161"/>
      <c r="L375" s="157"/>
      <c r="M375" s="162"/>
      <c r="T375" s="163"/>
      <c r="AT375" s="158" t="s">
        <v>135</v>
      </c>
      <c r="AU375" s="158" t="s">
        <v>88</v>
      </c>
      <c r="AV375" s="13" t="s">
        <v>88</v>
      </c>
      <c r="AW375" s="13" t="s">
        <v>35</v>
      </c>
      <c r="AX375" s="13" t="s">
        <v>78</v>
      </c>
      <c r="AY375" s="158" t="s">
        <v>125</v>
      </c>
    </row>
    <row r="376" spans="2:65" s="12" customFormat="1" x14ac:dyDescent="0.2">
      <c r="B376" s="150"/>
      <c r="D376" s="151" t="s">
        <v>135</v>
      </c>
      <c r="E376" s="152" t="s">
        <v>1</v>
      </c>
      <c r="F376" s="153" t="s">
        <v>407</v>
      </c>
      <c r="H376" s="152" t="s">
        <v>1</v>
      </c>
      <c r="I376" s="154"/>
      <c r="L376" s="150"/>
      <c r="M376" s="155"/>
      <c r="T376" s="156"/>
      <c r="AT376" s="152" t="s">
        <v>135</v>
      </c>
      <c r="AU376" s="152" t="s">
        <v>88</v>
      </c>
      <c r="AV376" s="12" t="s">
        <v>86</v>
      </c>
      <c r="AW376" s="12" t="s">
        <v>35</v>
      </c>
      <c r="AX376" s="12" t="s">
        <v>78</v>
      </c>
      <c r="AY376" s="152" t="s">
        <v>125</v>
      </c>
    </row>
    <row r="377" spans="2:65" s="13" customFormat="1" x14ac:dyDescent="0.2">
      <c r="B377" s="157"/>
      <c r="D377" s="151" t="s">
        <v>135</v>
      </c>
      <c r="E377" s="158" t="s">
        <v>1</v>
      </c>
      <c r="F377" s="159" t="s">
        <v>408</v>
      </c>
      <c r="H377" s="160">
        <v>0.13</v>
      </c>
      <c r="I377" s="161"/>
      <c r="L377" s="157"/>
      <c r="M377" s="162"/>
      <c r="T377" s="163"/>
      <c r="AT377" s="158" t="s">
        <v>135</v>
      </c>
      <c r="AU377" s="158" t="s">
        <v>88</v>
      </c>
      <c r="AV377" s="13" t="s">
        <v>88</v>
      </c>
      <c r="AW377" s="13" t="s">
        <v>35</v>
      </c>
      <c r="AX377" s="13" t="s">
        <v>78</v>
      </c>
      <c r="AY377" s="158" t="s">
        <v>125</v>
      </c>
    </row>
    <row r="378" spans="2:65" s="13" customFormat="1" x14ac:dyDescent="0.2">
      <c r="B378" s="157"/>
      <c r="D378" s="151" t="s">
        <v>135</v>
      </c>
      <c r="E378" s="158" t="s">
        <v>1</v>
      </c>
      <c r="F378" s="159" t="s">
        <v>409</v>
      </c>
      <c r="H378" s="160">
        <v>0.68400000000000005</v>
      </c>
      <c r="I378" s="161"/>
      <c r="L378" s="157"/>
      <c r="M378" s="162"/>
      <c r="T378" s="163"/>
      <c r="AT378" s="158" t="s">
        <v>135</v>
      </c>
      <c r="AU378" s="158" t="s">
        <v>88</v>
      </c>
      <c r="AV378" s="13" t="s">
        <v>88</v>
      </c>
      <c r="AW378" s="13" t="s">
        <v>35</v>
      </c>
      <c r="AX378" s="13" t="s">
        <v>78</v>
      </c>
      <c r="AY378" s="158" t="s">
        <v>125</v>
      </c>
    </row>
    <row r="379" spans="2:65" s="12" customFormat="1" x14ac:dyDescent="0.2">
      <c r="B379" s="150"/>
      <c r="D379" s="151" t="s">
        <v>135</v>
      </c>
      <c r="E379" s="152" t="s">
        <v>1</v>
      </c>
      <c r="F379" s="153" t="s">
        <v>340</v>
      </c>
      <c r="H379" s="152" t="s">
        <v>1</v>
      </c>
      <c r="I379" s="154"/>
      <c r="L379" s="150"/>
      <c r="M379" s="155"/>
      <c r="T379" s="156"/>
      <c r="AT379" s="152" t="s">
        <v>135</v>
      </c>
      <c r="AU379" s="152" t="s">
        <v>88</v>
      </c>
      <c r="AV379" s="12" t="s">
        <v>86</v>
      </c>
      <c r="AW379" s="12" t="s">
        <v>35</v>
      </c>
      <c r="AX379" s="12" t="s">
        <v>78</v>
      </c>
      <c r="AY379" s="152" t="s">
        <v>125</v>
      </c>
    </row>
    <row r="380" spans="2:65" s="13" customFormat="1" x14ac:dyDescent="0.2">
      <c r="B380" s="157"/>
      <c r="D380" s="151" t="s">
        <v>135</v>
      </c>
      <c r="E380" s="158" t="s">
        <v>1</v>
      </c>
      <c r="F380" s="159" t="s">
        <v>410</v>
      </c>
      <c r="H380" s="160">
        <v>0.22500000000000001</v>
      </c>
      <c r="I380" s="161"/>
      <c r="L380" s="157"/>
      <c r="M380" s="162"/>
      <c r="T380" s="163"/>
      <c r="AT380" s="158" t="s">
        <v>135</v>
      </c>
      <c r="AU380" s="158" t="s">
        <v>88</v>
      </c>
      <c r="AV380" s="13" t="s">
        <v>88</v>
      </c>
      <c r="AW380" s="13" t="s">
        <v>35</v>
      </c>
      <c r="AX380" s="13" t="s">
        <v>78</v>
      </c>
      <c r="AY380" s="158" t="s">
        <v>125</v>
      </c>
    </row>
    <row r="381" spans="2:65" s="12" customFormat="1" x14ac:dyDescent="0.2">
      <c r="B381" s="150"/>
      <c r="D381" s="151" t="s">
        <v>135</v>
      </c>
      <c r="E381" s="152" t="s">
        <v>1</v>
      </c>
      <c r="F381" s="153" t="s">
        <v>344</v>
      </c>
      <c r="H381" s="152" t="s">
        <v>1</v>
      </c>
      <c r="I381" s="154"/>
      <c r="L381" s="150"/>
      <c r="M381" s="155"/>
      <c r="T381" s="156"/>
      <c r="AT381" s="152" t="s">
        <v>135</v>
      </c>
      <c r="AU381" s="152" t="s">
        <v>88</v>
      </c>
      <c r="AV381" s="12" t="s">
        <v>86</v>
      </c>
      <c r="AW381" s="12" t="s">
        <v>35</v>
      </c>
      <c r="AX381" s="12" t="s">
        <v>78</v>
      </c>
      <c r="AY381" s="152" t="s">
        <v>125</v>
      </c>
    </row>
    <row r="382" spans="2:65" s="13" customFormat="1" x14ac:dyDescent="0.2">
      <c r="B382" s="157"/>
      <c r="D382" s="151" t="s">
        <v>135</v>
      </c>
      <c r="E382" s="158" t="s">
        <v>1</v>
      </c>
      <c r="F382" s="159" t="s">
        <v>411</v>
      </c>
      <c r="H382" s="160">
        <v>0.13</v>
      </c>
      <c r="I382" s="161"/>
      <c r="L382" s="157"/>
      <c r="M382" s="162"/>
      <c r="T382" s="163"/>
      <c r="AT382" s="158" t="s">
        <v>135</v>
      </c>
      <c r="AU382" s="158" t="s">
        <v>88</v>
      </c>
      <c r="AV382" s="13" t="s">
        <v>88</v>
      </c>
      <c r="AW382" s="13" t="s">
        <v>35</v>
      </c>
      <c r="AX382" s="13" t="s">
        <v>78</v>
      </c>
      <c r="AY382" s="158" t="s">
        <v>125</v>
      </c>
    </row>
    <row r="383" spans="2:65" s="13" customFormat="1" x14ac:dyDescent="0.2">
      <c r="B383" s="157"/>
      <c r="D383" s="151" t="s">
        <v>135</v>
      </c>
      <c r="E383" s="158" t="s">
        <v>1</v>
      </c>
      <c r="F383" s="159" t="s">
        <v>346</v>
      </c>
      <c r="H383" s="160">
        <v>0.39</v>
      </c>
      <c r="I383" s="161"/>
      <c r="L383" s="157"/>
      <c r="M383" s="162"/>
      <c r="T383" s="163"/>
      <c r="AT383" s="158" t="s">
        <v>135</v>
      </c>
      <c r="AU383" s="158" t="s">
        <v>88</v>
      </c>
      <c r="AV383" s="13" t="s">
        <v>88</v>
      </c>
      <c r="AW383" s="13" t="s">
        <v>35</v>
      </c>
      <c r="AX383" s="13" t="s">
        <v>78</v>
      </c>
      <c r="AY383" s="158" t="s">
        <v>125</v>
      </c>
    </row>
    <row r="384" spans="2:65" s="13" customFormat="1" x14ac:dyDescent="0.2">
      <c r="B384" s="157"/>
      <c r="D384" s="151" t="s">
        <v>135</v>
      </c>
      <c r="E384" s="158" t="s">
        <v>1</v>
      </c>
      <c r="F384" s="159" t="s">
        <v>412</v>
      </c>
      <c r="H384" s="160">
        <v>0.27</v>
      </c>
      <c r="I384" s="161"/>
      <c r="L384" s="157"/>
      <c r="M384" s="162"/>
      <c r="T384" s="163"/>
      <c r="AT384" s="158" t="s">
        <v>135</v>
      </c>
      <c r="AU384" s="158" t="s">
        <v>88</v>
      </c>
      <c r="AV384" s="13" t="s">
        <v>88</v>
      </c>
      <c r="AW384" s="13" t="s">
        <v>35</v>
      </c>
      <c r="AX384" s="13" t="s">
        <v>78</v>
      </c>
      <c r="AY384" s="158" t="s">
        <v>125</v>
      </c>
    </row>
    <row r="385" spans="2:65" s="14" customFormat="1" x14ac:dyDescent="0.2">
      <c r="B385" s="164"/>
      <c r="D385" s="151" t="s">
        <v>135</v>
      </c>
      <c r="E385" s="165" t="s">
        <v>1</v>
      </c>
      <c r="F385" s="166" t="s">
        <v>144</v>
      </c>
      <c r="H385" s="167">
        <v>2.4290000000000003</v>
      </c>
      <c r="I385" s="168"/>
      <c r="L385" s="164"/>
      <c r="M385" s="169"/>
      <c r="T385" s="170"/>
      <c r="AT385" s="165" t="s">
        <v>135</v>
      </c>
      <c r="AU385" s="165" t="s">
        <v>88</v>
      </c>
      <c r="AV385" s="14" t="s">
        <v>131</v>
      </c>
      <c r="AW385" s="14" t="s">
        <v>35</v>
      </c>
      <c r="AX385" s="14" t="s">
        <v>86</v>
      </c>
      <c r="AY385" s="165" t="s">
        <v>125</v>
      </c>
    </row>
    <row r="386" spans="2:65" s="1" customFormat="1" ht="24.15" customHeight="1" x14ac:dyDescent="0.2">
      <c r="B386" s="31"/>
      <c r="C386" s="132" t="s">
        <v>413</v>
      </c>
      <c r="D386" s="132" t="s">
        <v>127</v>
      </c>
      <c r="E386" s="133" t="s">
        <v>414</v>
      </c>
      <c r="F386" s="134" t="s">
        <v>415</v>
      </c>
      <c r="G386" s="135" t="s">
        <v>390</v>
      </c>
      <c r="H386" s="136">
        <v>3</v>
      </c>
      <c r="I386" s="137"/>
      <c r="J386" s="138">
        <f>ROUND(I386*H386,2)</f>
        <v>0</v>
      </c>
      <c r="K386" s="139"/>
      <c r="L386" s="31"/>
      <c r="M386" s="140" t="s">
        <v>1</v>
      </c>
      <c r="N386" s="141" t="s">
        <v>43</v>
      </c>
      <c r="P386" s="142">
        <f>O386*H386</f>
        <v>0</v>
      </c>
      <c r="Q386" s="142">
        <v>0</v>
      </c>
      <c r="R386" s="142">
        <f>Q386*H386</f>
        <v>0</v>
      </c>
      <c r="S386" s="142">
        <v>0</v>
      </c>
      <c r="T386" s="143">
        <f>S386*H386</f>
        <v>0</v>
      </c>
      <c r="AR386" s="144" t="s">
        <v>131</v>
      </c>
      <c r="AT386" s="144" t="s">
        <v>127</v>
      </c>
      <c r="AU386" s="144" t="s">
        <v>88</v>
      </c>
      <c r="AY386" s="16" t="s">
        <v>125</v>
      </c>
      <c r="BE386" s="145">
        <f>IF(N386="základní",J386,0)</f>
        <v>0</v>
      </c>
      <c r="BF386" s="145">
        <f>IF(N386="snížená",J386,0)</f>
        <v>0</v>
      </c>
      <c r="BG386" s="145">
        <f>IF(N386="zákl. přenesená",J386,0)</f>
        <v>0</v>
      </c>
      <c r="BH386" s="145">
        <f>IF(N386="sníž. přenesená",J386,0)</f>
        <v>0</v>
      </c>
      <c r="BI386" s="145">
        <f>IF(N386="nulová",J386,0)</f>
        <v>0</v>
      </c>
      <c r="BJ386" s="16" t="s">
        <v>86</v>
      </c>
      <c r="BK386" s="145">
        <f>ROUND(I386*H386,2)</f>
        <v>0</v>
      </c>
      <c r="BL386" s="16" t="s">
        <v>131</v>
      </c>
      <c r="BM386" s="144" t="s">
        <v>416</v>
      </c>
    </row>
    <row r="387" spans="2:65" s="1" customFormat="1" x14ac:dyDescent="0.2">
      <c r="B387" s="31"/>
      <c r="D387" s="146" t="s">
        <v>133</v>
      </c>
      <c r="F387" s="147" t="s">
        <v>417</v>
      </c>
      <c r="I387" s="148"/>
      <c r="L387" s="31"/>
      <c r="M387" s="149"/>
      <c r="T387" s="55"/>
      <c r="AT387" s="16" t="s">
        <v>133</v>
      </c>
      <c r="AU387" s="16" t="s">
        <v>88</v>
      </c>
    </row>
    <row r="388" spans="2:65" s="12" customFormat="1" x14ac:dyDescent="0.2">
      <c r="B388" s="150"/>
      <c r="D388" s="151" t="s">
        <v>135</v>
      </c>
      <c r="E388" s="152" t="s">
        <v>1</v>
      </c>
      <c r="F388" s="153" t="s">
        <v>136</v>
      </c>
      <c r="H388" s="152" t="s">
        <v>1</v>
      </c>
      <c r="I388" s="154"/>
      <c r="L388" s="150"/>
      <c r="M388" s="155"/>
      <c r="T388" s="156"/>
      <c r="AT388" s="152" t="s">
        <v>135</v>
      </c>
      <c r="AU388" s="152" t="s">
        <v>88</v>
      </c>
      <c r="AV388" s="12" t="s">
        <v>86</v>
      </c>
      <c r="AW388" s="12" t="s">
        <v>35</v>
      </c>
      <c r="AX388" s="12" t="s">
        <v>78</v>
      </c>
      <c r="AY388" s="152" t="s">
        <v>125</v>
      </c>
    </row>
    <row r="389" spans="2:65" s="12" customFormat="1" x14ac:dyDescent="0.2">
      <c r="B389" s="150"/>
      <c r="D389" s="151" t="s">
        <v>135</v>
      </c>
      <c r="E389" s="152" t="s">
        <v>1</v>
      </c>
      <c r="F389" s="153" t="s">
        <v>418</v>
      </c>
      <c r="H389" s="152" t="s">
        <v>1</v>
      </c>
      <c r="I389" s="154"/>
      <c r="L389" s="150"/>
      <c r="M389" s="155"/>
      <c r="T389" s="156"/>
      <c r="AT389" s="152" t="s">
        <v>135</v>
      </c>
      <c r="AU389" s="152" t="s">
        <v>88</v>
      </c>
      <c r="AV389" s="12" t="s">
        <v>86</v>
      </c>
      <c r="AW389" s="12" t="s">
        <v>35</v>
      </c>
      <c r="AX389" s="12" t="s">
        <v>78</v>
      </c>
      <c r="AY389" s="152" t="s">
        <v>125</v>
      </c>
    </row>
    <row r="390" spans="2:65" s="13" customFormat="1" x14ac:dyDescent="0.2">
      <c r="B390" s="157"/>
      <c r="D390" s="151" t="s">
        <v>135</v>
      </c>
      <c r="E390" s="158" t="s">
        <v>1</v>
      </c>
      <c r="F390" s="159" t="s">
        <v>145</v>
      </c>
      <c r="H390" s="160">
        <v>3</v>
      </c>
      <c r="I390" s="161"/>
      <c r="L390" s="157"/>
      <c r="M390" s="162"/>
      <c r="T390" s="163"/>
      <c r="AT390" s="158" t="s">
        <v>135</v>
      </c>
      <c r="AU390" s="158" t="s">
        <v>88</v>
      </c>
      <c r="AV390" s="13" t="s">
        <v>88</v>
      </c>
      <c r="AW390" s="13" t="s">
        <v>35</v>
      </c>
      <c r="AX390" s="13" t="s">
        <v>86</v>
      </c>
      <c r="AY390" s="158" t="s">
        <v>125</v>
      </c>
    </row>
    <row r="391" spans="2:65" s="1" customFormat="1" ht="24.15" customHeight="1" x14ac:dyDescent="0.2">
      <c r="B391" s="31"/>
      <c r="C391" s="171" t="s">
        <v>419</v>
      </c>
      <c r="D391" s="171" t="s">
        <v>255</v>
      </c>
      <c r="E391" s="172" t="s">
        <v>420</v>
      </c>
      <c r="F391" s="173" t="s">
        <v>421</v>
      </c>
      <c r="G391" s="174" t="s">
        <v>390</v>
      </c>
      <c r="H391" s="175">
        <v>3</v>
      </c>
      <c r="I391" s="176"/>
      <c r="J391" s="177">
        <f>ROUND(I391*H391,2)</f>
        <v>0</v>
      </c>
      <c r="K391" s="178"/>
      <c r="L391" s="179"/>
      <c r="M391" s="180" t="s">
        <v>1</v>
      </c>
      <c r="N391" s="181" t="s">
        <v>43</v>
      </c>
      <c r="P391" s="142">
        <f>O391*H391</f>
        <v>0</v>
      </c>
      <c r="Q391" s="142">
        <v>1.6E-2</v>
      </c>
      <c r="R391" s="142">
        <f>Q391*H391</f>
        <v>4.8000000000000001E-2</v>
      </c>
      <c r="S391" s="142">
        <v>0</v>
      </c>
      <c r="T391" s="143">
        <f>S391*H391</f>
        <v>0</v>
      </c>
      <c r="AR391" s="144" t="s">
        <v>198</v>
      </c>
      <c r="AT391" s="144" t="s">
        <v>255</v>
      </c>
      <c r="AU391" s="144" t="s">
        <v>88</v>
      </c>
      <c r="AY391" s="16" t="s">
        <v>125</v>
      </c>
      <c r="BE391" s="145">
        <f>IF(N391="základní",J391,0)</f>
        <v>0</v>
      </c>
      <c r="BF391" s="145">
        <f>IF(N391="snížená",J391,0)</f>
        <v>0</v>
      </c>
      <c r="BG391" s="145">
        <f>IF(N391="zákl. přenesená",J391,0)</f>
        <v>0</v>
      </c>
      <c r="BH391" s="145">
        <f>IF(N391="sníž. přenesená",J391,0)</f>
        <v>0</v>
      </c>
      <c r="BI391" s="145">
        <f>IF(N391="nulová",J391,0)</f>
        <v>0</v>
      </c>
      <c r="BJ391" s="16" t="s">
        <v>86</v>
      </c>
      <c r="BK391" s="145">
        <f>ROUND(I391*H391,2)</f>
        <v>0</v>
      </c>
      <c r="BL391" s="16" t="s">
        <v>131</v>
      </c>
      <c r="BM391" s="144" t="s">
        <v>422</v>
      </c>
    </row>
    <row r="392" spans="2:65" s="1" customFormat="1" ht="96" x14ac:dyDescent="0.2">
      <c r="B392" s="31"/>
      <c r="D392" s="151" t="s">
        <v>423</v>
      </c>
      <c r="F392" s="182" t="s">
        <v>424</v>
      </c>
      <c r="I392" s="148"/>
      <c r="L392" s="31"/>
      <c r="M392" s="149"/>
      <c r="T392" s="55"/>
      <c r="AT392" s="16" t="s">
        <v>423</v>
      </c>
      <c r="AU392" s="16" t="s">
        <v>88</v>
      </c>
    </row>
    <row r="393" spans="2:65" s="1" customFormat="1" ht="24.15" customHeight="1" x14ac:dyDescent="0.2">
      <c r="B393" s="31"/>
      <c r="C393" s="132" t="s">
        <v>425</v>
      </c>
      <c r="D393" s="132" t="s">
        <v>127</v>
      </c>
      <c r="E393" s="133" t="s">
        <v>426</v>
      </c>
      <c r="F393" s="134" t="s">
        <v>427</v>
      </c>
      <c r="G393" s="135" t="s">
        <v>153</v>
      </c>
      <c r="H393" s="136">
        <v>6.82</v>
      </c>
      <c r="I393" s="137"/>
      <c r="J393" s="138">
        <f>ROUND(I393*H393,2)</f>
        <v>0</v>
      </c>
      <c r="K393" s="139"/>
      <c r="L393" s="31"/>
      <c r="M393" s="140" t="s">
        <v>1</v>
      </c>
      <c r="N393" s="141" t="s">
        <v>43</v>
      </c>
      <c r="P393" s="142">
        <f>O393*H393</f>
        <v>0</v>
      </c>
      <c r="Q393" s="142">
        <v>2.4142999999999999</v>
      </c>
      <c r="R393" s="142">
        <f>Q393*H393</f>
        <v>16.465526000000001</v>
      </c>
      <c r="S393" s="142">
        <v>0</v>
      </c>
      <c r="T393" s="143">
        <f>S393*H393</f>
        <v>0</v>
      </c>
      <c r="AR393" s="144" t="s">
        <v>131</v>
      </c>
      <c r="AT393" s="144" t="s">
        <v>127</v>
      </c>
      <c r="AU393" s="144" t="s">
        <v>88</v>
      </c>
      <c r="AY393" s="16" t="s">
        <v>125</v>
      </c>
      <c r="BE393" s="145">
        <f>IF(N393="základní",J393,0)</f>
        <v>0</v>
      </c>
      <c r="BF393" s="145">
        <f>IF(N393="snížená",J393,0)</f>
        <v>0</v>
      </c>
      <c r="BG393" s="145">
        <f>IF(N393="zákl. přenesená",J393,0)</f>
        <v>0</v>
      </c>
      <c r="BH393" s="145">
        <f>IF(N393="sníž. přenesená",J393,0)</f>
        <v>0</v>
      </c>
      <c r="BI393" s="145">
        <f>IF(N393="nulová",J393,0)</f>
        <v>0</v>
      </c>
      <c r="BJ393" s="16" t="s">
        <v>86</v>
      </c>
      <c r="BK393" s="145">
        <f>ROUND(I393*H393,2)</f>
        <v>0</v>
      </c>
      <c r="BL393" s="16" t="s">
        <v>131</v>
      </c>
      <c r="BM393" s="144" t="s">
        <v>428</v>
      </c>
    </row>
    <row r="394" spans="2:65" s="1" customFormat="1" x14ac:dyDescent="0.2">
      <c r="B394" s="31"/>
      <c r="D394" s="146" t="s">
        <v>133</v>
      </c>
      <c r="F394" s="147" t="s">
        <v>429</v>
      </c>
      <c r="I394" s="148"/>
      <c r="L394" s="31"/>
      <c r="M394" s="149"/>
      <c r="T394" s="55"/>
      <c r="AT394" s="16" t="s">
        <v>133</v>
      </c>
      <c r="AU394" s="16" t="s">
        <v>88</v>
      </c>
    </row>
    <row r="395" spans="2:65" s="12" customFormat="1" x14ac:dyDescent="0.2">
      <c r="B395" s="150"/>
      <c r="D395" s="151" t="s">
        <v>135</v>
      </c>
      <c r="E395" s="152" t="s">
        <v>1</v>
      </c>
      <c r="F395" s="153" t="s">
        <v>430</v>
      </c>
      <c r="H395" s="152" t="s">
        <v>1</v>
      </c>
      <c r="I395" s="154"/>
      <c r="L395" s="150"/>
      <c r="M395" s="155"/>
      <c r="T395" s="156"/>
      <c r="AT395" s="152" t="s">
        <v>135</v>
      </c>
      <c r="AU395" s="152" t="s">
        <v>88</v>
      </c>
      <c r="AV395" s="12" t="s">
        <v>86</v>
      </c>
      <c r="AW395" s="12" t="s">
        <v>35</v>
      </c>
      <c r="AX395" s="12" t="s">
        <v>78</v>
      </c>
      <c r="AY395" s="152" t="s">
        <v>125</v>
      </c>
    </row>
    <row r="396" spans="2:65" s="13" customFormat="1" x14ac:dyDescent="0.2">
      <c r="B396" s="157"/>
      <c r="D396" s="151" t="s">
        <v>135</v>
      </c>
      <c r="E396" s="158" t="s">
        <v>1</v>
      </c>
      <c r="F396" s="159" t="s">
        <v>431</v>
      </c>
      <c r="H396" s="160">
        <v>2.02</v>
      </c>
      <c r="I396" s="161"/>
      <c r="L396" s="157"/>
      <c r="M396" s="162"/>
      <c r="T396" s="163"/>
      <c r="AT396" s="158" t="s">
        <v>135</v>
      </c>
      <c r="AU396" s="158" t="s">
        <v>88</v>
      </c>
      <c r="AV396" s="13" t="s">
        <v>88</v>
      </c>
      <c r="AW396" s="13" t="s">
        <v>35</v>
      </c>
      <c r="AX396" s="13" t="s">
        <v>78</v>
      </c>
      <c r="AY396" s="158" t="s">
        <v>125</v>
      </c>
    </row>
    <row r="397" spans="2:65" s="12" customFormat="1" x14ac:dyDescent="0.2">
      <c r="B397" s="150"/>
      <c r="D397" s="151" t="s">
        <v>135</v>
      </c>
      <c r="E397" s="152" t="s">
        <v>1</v>
      </c>
      <c r="F397" s="153" t="s">
        <v>342</v>
      </c>
      <c r="H397" s="152" t="s">
        <v>1</v>
      </c>
      <c r="I397" s="154"/>
      <c r="L397" s="150"/>
      <c r="M397" s="155"/>
      <c r="T397" s="156"/>
      <c r="AT397" s="152" t="s">
        <v>135</v>
      </c>
      <c r="AU397" s="152" t="s">
        <v>88</v>
      </c>
      <c r="AV397" s="12" t="s">
        <v>86</v>
      </c>
      <c r="AW397" s="12" t="s">
        <v>35</v>
      </c>
      <c r="AX397" s="12" t="s">
        <v>78</v>
      </c>
      <c r="AY397" s="152" t="s">
        <v>125</v>
      </c>
    </row>
    <row r="398" spans="2:65" s="13" customFormat="1" x14ac:dyDescent="0.2">
      <c r="B398" s="157"/>
      <c r="D398" s="151" t="s">
        <v>135</v>
      </c>
      <c r="E398" s="158" t="s">
        <v>1</v>
      </c>
      <c r="F398" s="159" t="s">
        <v>432</v>
      </c>
      <c r="H398" s="160">
        <v>4.8</v>
      </c>
      <c r="I398" s="161"/>
      <c r="L398" s="157"/>
      <c r="M398" s="162"/>
      <c r="T398" s="163"/>
      <c r="AT398" s="158" t="s">
        <v>135</v>
      </c>
      <c r="AU398" s="158" t="s">
        <v>88</v>
      </c>
      <c r="AV398" s="13" t="s">
        <v>88</v>
      </c>
      <c r="AW398" s="13" t="s">
        <v>35</v>
      </c>
      <c r="AX398" s="13" t="s">
        <v>78</v>
      </c>
      <c r="AY398" s="158" t="s">
        <v>125</v>
      </c>
    </row>
    <row r="399" spans="2:65" s="14" customFormat="1" x14ac:dyDescent="0.2">
      <c r="B399" s="164"/>
      <c r="D399" s="151" t="s">
        <v>135</v>
      </c>
      <c r="E399" s="165" t="s">
        <v>1</v>
      </c>
      <c r="F399" s="166" t="s">
        <v>144</v>
      </c>
      <c r="H399" s="167">
        <v>6.82</v>
      </c>
      <c r="I399" s="168"/>
      <c r="L399" s="164"/>
      <c r="M399" s="169"/>
      <c r="T399" s="170"/>
      <c r="AT399" s="165" t="s">
        <v>135</v>
      </c>
      <c r="AU399" s="165" t="s">
        <v>88</v>
      </c>
      <c r="AV399" s="14" t="s">
        <v>131</v>
      </c>
      <c r="AW399" s="14" t="s">
        <v>35</v>
      </c>
      <c r="AX399" s="14" t="s">
        <v>86</v>
      </c>
      <c r="AY399" s="165" t="s">
        <v>125</v>
      </c>
    </row>
    <row r="400" spans="2:65" s="1" customFormat="1" ht="16.5" customHeight="1" x14ac:dyDescent="0.2">
      <c r="B400" s="31"/>
      <c r="C400" s="132" t="s">
        <v>433</v>
      </c>
      <c r="D400" s="132" t="s">
        <v>127</v>
      </c>
      <c r="E400" s="133" t="s">
        <v>434</v>
      </c>
      <c r="F400" s="134" t="s">
        <v>435</v>
      </c>
      <c r="G400" s="135" t="s">
        <v>130</v>
      </c>
      <c r="H400" s="136">
        <v>34.1</v>
      </c>
      <c r="I400" s="137"/>
      <c r="J400" s="138">
        <f>ROUND(I400*H400,2)</f>
        <v>0</v>
      </c>
      <c r="K400" s="139"/>
      <c r="L400" s="31"/>
      <c r="M400" s="140" t="s">
        <v>1</v>
      </c>
      <c r="N400" s="141" t="s">
        <v>43</v>
      </c>
      <c r="P400" s="142">
        <f>O400*H400</f>
        <v>0</v>
      </c>
      <c r="Q400" s="142">
        <v>0</v>
      </c>
      <c r="R400" s="142">
        <f>Q400*H400</f>
        <v>0</v>
      </c>
      <c r="S400" s="142">
        <v>0</v>
      </c>
      <c r="T400" s="143">
        <f>S400*H400</f>
        <v>0</v>
      </c>
      <c r="AR400" s="144" t="s">
        <v>131</v>
      </c>
      <c r="AT400" s="144" t="s">
        <v>127</v>
      </c>
      <c r="AU400" s="144" t="s">
        <v>88</v>
      </c>
      <c r="AY400" s="16" t="s">
        <v>125</v>
      </c>
      <c r="BE400" s="145">
        <f>IF(N400="základní",J400,0)</f>
        <v>0</v>
      </c>
      <c r="BF400" s="145">
        <f>IF(N400="snížená",J400,0)</f>
        <v>0</v>
      </c>
      <c r="BG400" s="145">
        <f>IF(N400="zákl. přenesená",J400,0)</f>
        <v>0</v>
      </c>
      <c r="BH400" s="145">
        <f>IF(N400="sníž. přenesená",J400,0)</f>
        <v>0</v>
      </c>
      <c r="BI400" s="145">
        <f>IF(N400="nulová",J400,0)</f>
        <v>0</v>
      </c>
      <c r="BJ400" s="16" t="s">
        <v>86</v>
      </c>
      <c r="BK400" s="145">
        <f>ROUND(I400*H400,2)</f>
        <v>0</v>
      </c>
      <c r="BL400" s="16" t="s">
        <v>131</v>
      </c>
      <c r="BM400" s="144" t="s">
        <v>436</v>
      </c>
    </row>
    <row r="401" spans="2:65" s="1" customFormat="1" x14ac:dyDescent="0.2">
      <c r="B401" s="31"/>
      <c r="D401" s="146" t="s">
        <v>133</v>
      </c>
      <c r="F401" s="147" t="s">
        <v>437</v>
      </c>
      <c r="I401" s="148"/>
      <c r="L401" s="31"/>
      <c r="M401" s="149"/>
      <c r="T401" s="55"/>
      <c r="AT401" s="16" t="s">
        <v>133</v>
      </c>
      <c r="AU401" s="16" t="s">
        <v>88</v>
      </c>
    </row>
    <row r="402" spans="2:65" s="12" customFormat="1" x14ac:dyDescent="0.2">
      <c r="B402" s="150"/>
      <c r="D402" s="151" t="s">
        <v>135</v>
      </c>
      <c r="E402" s="152" t="s">
        <v>1</v>
      </c>
      <c r="F402" s="153" t="s">
        <v>430</v>
      </c>
      <c r="H402" s="152" t="s">
        <v>1</v>
      </c>
      <c r="I402" s="154"/>
      <c r="L402" s="150"/>
      <c r="M402" s="155"/>
      <c r="T402" s="156"/>
      <c r="AT402" s="152" t="s">
        <v>135</v>
      </c>
      <c r="AU402" s="152" t="s">
        <v>88</v>
      </c>
      <c r="AV402" s="12" t="s">
        <v>86</v>
      </c>
      <c r="AW402" s="12" t="s">
        <v>35</v>
      </c>
      <c r="AX402" s="12" t="s">
        <v>78</v>
      </c>
      <c r="AY402" s="152" t="s">
        <v>125</v>
      </c>
    </row>
    <row r="403" spans="2:65" s="13" customFormat="1" x14ac:dyDescent="0.2">
      <c r="B403" s="157"/>
      <c r="D403" s="151" t="s">
        <v>135</v>
      </c>
      <c r="E403" s="158" t="s">
        <v>1</v>
      </c>
      <c r="F403" s="159" t="s">
        <v>438</v>
      </c>
      <c r="H403" s="160">
        <v>10.1</v>
      </c>
      <c r="I403" s="161"/>
      <c r="L403" s="157"/>
      <c r="M403" s="162"/>
      <c r="T403" s="163"/>
      <c r="AT403" s="158" t="s">
        <v>135</v>
      </c>
      <c r="AU403" s="158" t="s">
        <v>88</v>
      </c>
      <c r="AV403" s="13" t="s">
        <v>88</v>
      </c>
      <c r="AW403" s="13" t="s">
        <v>35</v>
      </c>
      <c r="AX403" s="13" t="s">
        <v>78</v>
      </c>
      <c r="AY403" s="158" t="s">
        <v>125</v>
      </c>
    </row>
    <row r="404" spans="2:65" s="12" customFormat="1" x14ac:dyDescent="0.2">
      <c r="B404" s="150"/>
      <c r="D404" s="151" t="s">
        <v>135</v>
      </c>
      <c r="E404" s="152" t="s">
        <v>1</v>
      </c>
      <c r="F404" s="153" t="s">
        <v>342</v>
      </c>
      <c r="H404" s="152" t="s">
        <v>1</v>
      </c>
      <c r="I404" s="154"/>
      <c r="L404" s="150"/>
      <c r="M404" s="155"/>
      <c r="T404" s="156"/>
      <c r="AT404" s="152" t="s">
        <v>135</v>
      </c>
      <c r="AU404" s="152" t="s">
        <v>88</v>
      </c>
      <c r="AV404" s="12" t="s">
        <v>86</v>
      </c>
      <c r="AW404" s="12" t="s">
        <v>35</v>
      </c>
      <c r="AX404" s="12" t="s">
        <v>78</v>
      </c>
      <c r="AY404" s="152" t="s">
        <v>125</v>
      </c>
    </row>
    <row r="405" spans="2:65" s="13" customFormat="1" x14ac:dyDescent="0.2">
      <c r="B405" s="157"/>
      <c r="D405" s="151" t="s">
        <v>135</v>
      </c>
      <c r="E405" s="158" t="s">
        <v>1</v>
      </c>
      <c r="F405" s="159" t="s">
        <v>439</v>
      </c>
      <c r="H405" s="160">
        <v>24</v>
      </c>
      <c r="I405" s="161"/>
      <c r="L405" s="157"/>
      <c r="M405" s="162"/>
      <c r="T405" s="163"/>
      <c r="AT405" s="158" t="s">
        <v>135</v>
      </c>
      <c r="AU405" s="158" t="s">
        <v>88</v>
      </c>
      <c r="AV405" s="13" t="s">
        <v>88</v>
      </c>
      <c r="AW405" s="13" t="s">
        <v>35</v>
      </c>
      <c r="AX405" s="13" t="s">
        <v>78</v>
      </c>
      <c r="AY405" s="158" t="s">
        <v>125</v>
      </c>
    </row>
    <row r="406" spans="2:65" s="14" customFormat="1" x14ac:dyDescent="0.2">
      <c r="B406" s="164"/>
      <c r="D406" s="151" t="s">
        <v>135</v>
      </c>
      <c r="E406" s="165" t="s">
        <v>1</v>
      </c>
      <c r="F406" s="166" t="s">
        <v>144</v>
      </c>
      <c r="H406" s="167">
        <v>34.1</v>
      </c>
      <c r="I406" s="168"/>
      <c r="L406" s="164"/>
      <c r="M406" s="169"/>
      <c r="T406" s="170"/>
      <c r="AT406" s="165" t="s">
        <v>135</v>
      </c>
      <c r="AU406" s="165" t="s">
        <v>88</v>
      </c>
      <c r="AV406" s="14" t="s">
        <v>131</v>
      </c>
      <c r="AW406" s="14" t="s">
        <v>35</v>
      </c>
      <c r="AX406" s="14" t="s">
        <v>86</v>
      </c>
      <c r="AY406" s="165" t="s">
        <v>125</v>
      </c>
    </row>
    <row r="407" spans="2:65" s="11" customFormat="1" ht="22.8" customHeight="1" x14ac:dyDescent="0.25">
      <c r="B407" s="120"/>
      <c r="D407" s="121" t="s">
        <v>77</v>
      </c>
      <c r="E407" s="130" t="s">
        <v>198</v>
      </c>
      <c r="F407" s="130" t="s">
        <v>440</v>
      </c>
      <c r="I407" s="123"/>
      <c r="J407" s="131">
        <f>BK407</f>
        <v>0</v>
      </c>
      <c r="L407" s="120"/>
      <c r="M407" s="125"/>
      <c r="P407" s="126">
        <f>SUM(P408:P498)</f>
        <v>0</v>
      </c>
      <c r="R407" s="126">
        <f>SUM(R408:R498)</f>
        <v>22.207204350000001</v>
      </c>
      <c r="T407" s="127">
        <f>SUM(T408:T498)</f>
        <v>0</v>
      </c>
      <c r="AR407" s="121" t="s">
        <v>86</v>
      </c>
      <c r="AT407" s="128" t="s">
        <v>77</v>
      </c>
      <c r="AU407" s="128" t="s">
        <v>86</v>
      </c>
      <c r="AY407" s="121" t="s">
        <v>125</v>
      </c>
      <c r="BK407" s="129">
        <f>SUM(BK408:BK498)</f>
        <v>0</v>
      </c>
    </row>
    <row r="408" spans="2:65" s="1" customFormat="1" ht="24.15" customHeight="1" x14ac:dyDescent="0.2">
      <c r="B408" s="31"/>
      <c r="C408" s="132" t="s">
        <v>441</v>
      </c>
      <c r="D408" s="132" t="s">
        <v>127</v>
      </c>
      <c r="E408" s="133" t="s">
        <v>442</v>
      </c>
      <c r="F408" s="134" t="s">
        <v>443</v>
      </c>
      <c r="G408" s="135" t="s">
        <v>171</v>
      </c>
      <c r="H408" s="136">
        <v>15</v>
      </c>
      <c r="I408" s="137"/>
      <c r="J408" s="138">
        <f>ROUND(I408*H408,2)</f>
        <v>0</v>
      </c>
      <c r="K408" s="139"/>
      <c r="L408" s="31"/>
      <c r="M408" s="140" t="s">
        <v>1</v>
      </c>
      <c r="N408" s="141" t="s">
        <v>43</v>
      </c>
      <c r="P408" s="142">
        <f>O408*H408</f>
        <v>0</v>
      </c>
      <c r="Q408" s="142">
        <v>1.0000000000000001E-5</v>
      </c>
      <c r="R408" s="142">
        <f>Q408*H408</f>
        <v>1.5000000000000001E-4</v>
      </c>
      <c r="S408" s="142">
        <v>0</v>
      </c>
      <c r="T408" s="143">
        <f>S408*H408</f>
        <v>0</v>
      </c>
      <c r="AR408" s="144" t="s">
        <v>131</v>
      </c>
      <c r="AT408" s="144" t="s">
        <v>127</v>
      </c>
      <c r="AU408" s="144" t="s">
        <v>88</v>
      </c>
      <c r="AY408" s="16" t="s">
        <v>125</v>
      </c>
      <c r="BE408" s="145">
        <f>IF(N408="základní",J408,0)</f>
        <v>0</v>
      </c>
      <c r="BF408" s="145">
        <f>IF(N408="snížená",J408,0)</f>
        <v>0</v>
      </c>
      <c r="BG408" s="145">
        <f>IF(N408="zákl. přenesená",J408,0)</f>
        <v>0</v>
      </c>
      <c r="BH408" s="145">
        <f>IF(N408="sníž. přenesená",J408,0)</f>
        <v>0</v>
      </c>
      <c r="BI408" s="145">
        <f>IF(N408="nulová",J408,0)</f>
        <v>0</v>
      </c>
      <c r="BJ408" s="16" t="s">
        <v>86</v>
      </c>
      <c r="BK408" s="145">
        <f>ROUND(I408*H408,2)</f>
        <v>0</v>
      </c>
      <c r="BL408" s="16" t="s">
        <v>131</v>
      </c>
      <c r="BM408" s="144" t="s">
        <v>444</v>
      </c>
    </row>
    <row r="409" spans="2:65" s="1" customFormat="1" x14ac:dyDescent="0.2">
      <c r="B409" s="31"/>
      <c r="D409" s="146" t="s">
        <v>133</v>
      </c>
      <c r="F409" s="147" t="s">
        <v>445</v>
      </c>
      <c r="I409" s="148"/>
      <c r="L409" s="31"/>
      <c r="M409" s="149"/>
      <c r="T409" s="55"/>
      <c r="AT409" s="16" t="s">
        <v>133</v>
      </c>
      <c r="AU409" s="16" t="s">
        <v>88</v>
      </c>
    </row>
    <row r="410" spans="2:65" s="12" customFormat="1" x14ac:dyDescent="0.2">
      <c r="B410" s="150"/>
      <c r="D410" s="151" t="s">
        <v>135</v>
      </c>
      <c r="E410" s="152" t="s">
        <v>1</v>
      </c>
      <c r="F410" s="153" t="s">
        <v>245</v>
      </c>
      <c r="H410" s="152" t="s">
        <v>1</v>
      </c>
      <c r="I410" s="154"/>
      <c r="L410" s="150"/>
      <c r="M410" s="155"/>
      <c r="T410" s="156"/>
      <c r="AT410" s="152" t="s">
        <v>135</v>
      </c>
      <c r="AU410" s="152" t="s">
        <v>88</v>
      </c>
      <c r="AV410" s="12" t="s">
        <v>86</v>
      </c>
      <c r="AW410" s="12" t="s">
        <v>35</v>
      </c>
      <c r="AX410" s="12" t="s">
        <v>78</v>
      </c>
      <c r="AY410" s="152" t="s">
        <v>125</v>
      </c>
    </row>
    <row r="411" spans="2:65" s="13" customFormat="1" x14ac:dyDescent="0.2">
      <c r="B411" s="157"/>
      <c r="D411" s="151" t="s">
        <v>135</v>
      </c>
      <c r="E411" s="158" t="s">
        <v>1</v>
      </c>
      <c r="F411" s="159" t="s">
        <v>446</v>
      </c>
      <c r="H411" s="160">
        <v>15</v>
      </c>
      <c r="I411" s="161"/>
      <c r="L411" s="157"/>
      <c r="M411" s="162"/>
      <c r="T411" s="163"/>
      <c r="AT411" s="158" t="s">
        <v>135</v>
      </c>
      <c r="AU411" s="158" t="s">
        <v>88</v>
      </c>
      <c r="AV411" s="13" t="s">
        <v>88</v>
      </c>
      <c r="AW411" s="13" t="s">
        <v>35</v>
      </c>
      <c r="AX411" s="13" t="s">
        <v>86</v>
      </c>
      <c r="AY411" s="158" t="s">
        <v>125</v>
      </c>
    </row>
    <row r="412" spans="2:65" s="1" customFormat="1" ht="24.15" customHeight="1" x14ac:dyDescent="0.2">
      <c r="B412" s="31"/>
      <c r="C412" s="171" t="s">
        <v>447</v>
      </c>
      <c r="D412" s="171" t="s">
        <v>255</v>
      </c>
      <c r="E412" s="172" t="s">
        <v>448</v>
      </c>
      <c r="F412" s="173" t="s">
        <v>449</v>
      </c>
      <c r="G412" s="174" t="s">
        <v>171</v>
      </c>
      <c r="H412" s="175">
        <v>15.225</v>
      </c>
      <c r="I412" s="176"/>
      <c r="J412" s="177">
        <f>ROUND(I412*H412,2)</f>
        <v>0</v>
      </c>
      <c r="K412" s="178"/>
      <c r="L412" s="179"/>
      <c r="M412" s="180" t="s">
        <v>1</v>
      </c>
      <c r="N412" s="181" t="s">
        <v>43</v>
      </c>
      <c r="P412" s="142">
        <f>O412*H412</f>
        <v>0</v>
      </c>
      <c r="Q412" s="142">
        <v>2.4199999999999998E-3</v>
      </c>
      <c r="R412" s="142">
        <f>Q412*H412</f>
        <v>3.6844499999999995E-2</v>
      </c>
      <c r="S412" s="142">
        <v>0</v>
      </c>
      <c r="T412" s="143">
        <f>S412*H412</f>
        <v>0</v>
      </c>
      <c r="AR412" s="144" t="s">
        <v>198</v>
      </c>
      <c r="AT412" s="144" t="s">
        <v>255</v>
      </c>
      <c r="AU412" s="144" t="s">
        <v>88</v>
      </c>
      <c r="AY412" s="16" t="s">
        <v>125</v>
      </c>
      <c r="BE412" s="145">
        <f>IF(N412="základní",J412,0)</f>
        <v>0</v>
      </c>
      <c r="BF412" s="145">
        <f>IF(N412="snížená",J412,0)</f>
        <v>0</v>
      </c>
      <c r="BG412" s="145">
        <f>IF(N412="zákl. přenesená",J412,0)</f>
        <v>0</v>
      </c>
      <c r="BH412" s="145">
        <f>IF(N412="sníž. přenesená",J412,0)</f>
        <v>0</v>
      </c>
      <c r="BI412" s="145">
        <f>IF(N412="nulová",J412,0)</f>
        <v>0</v>
      </c>
      <c r="BJ412" s="16" t="s">
        <v>86</v>
      </c>
      <c r="BK412" s="145">
        <f>ROUND(I412*H412,2)</f>
        <v>0</v>
      </c>
      <c r="BL412" s="16" t="s">
        <v>131</v>
      </c>
      <c r="BM412" s="144" t="s">
        <v>450</v>
      </c>
    </row>
    <row r="413" spans="2:65" s="13" customFormat="1" x14ac:dyDescent="0.2">
      <c r="B413" s="157"/>
      <c r="D413" s="151" t="s">
        <v>135</v>
      </c>
      <c r="F413" s="159" t="s">
        <v>451</v>
      </c>
      <c r="H413" s="160">
        <v>15.225</v>
      </c>
      <c r="I413" s="161"/>
      <c r="L413" s="157"/>
      <c r="M413" s="162"/>
      <c r="T413" s="163"/>
      <c r="AT413" s="158" t="s">
        <v>135</v>
      </c>
      <c r="AU413" s="158" t="s">
        <v>88</v>
      </c>
      <c r="AV413" s="13" t="s">
        <v>88</v>
      </c>
      <c r="AW413" s="13" t="s">
        <v>4</v>
      </c>
      <c r="AX413" s="13" t="s">
        <v>86</v>
      </c>
      <c r="AY413" s="158" t="s">
        <v>125</v>
      </c>
    </row>
    <row r="414" spans="2:65" s="1" customFormat="1" ht="24.15" customHeight="1" x14ac:dyDescent="0.2">
      <c r="B414" s="31"/>
      <c r="C414" s="132" t="s">
        <v>452</v>
      </c>
      <c r="D414" s="132" t="s">
        <v>127</v>
      </c>
      <c r="E414" s="133" t="s">
        <v>453</v>
      </c>
      <c r="F414" s="134" t="s">
        <v>454</v>
      </c>
      <c r="G414" s="135" t="s">
        <v>171</v>
      </c>
      <c r="H414" s="136">
        <v>119</v>
      </c>
      <c r="I414" s="137"/>
      <c r="J414" s="138">
        <f>ROUND(I414*H414,2)</f>
        <v>0</v>
      </c>
      <c r="K414" s="139"/>
      <c r="L414" s="31"/>
      <c r="M414" s="140" t="s">
        <v>1</v>
      </c>
      <c r="N414" s="141" t="s">
        <v>43</v>
      </c>
      <c r="P414" s="142">
        <f>O414*H414</f>
        <v>0</v>
      </c>
      <c r="Q414" s="142">
        <v>2.0000000000000002E-5</v>
      </c>
      <c r="R414" s="142">
        <f>Q414*H414</f>
        <v>2.3800000000000002E-3</v>
      </c>
      <c r="S414" s="142">
        <v>0</v>
      </c>
      <c r="T414" s="143">
        <f>S414*H414</f>
        <v>0</v>
      </c>
      <c r="AR414" s="144" t="s">
        <v>131</v>
      </c>
      <c r="AT414" s="144" t="s">
        <v>127</v>
      </c>
      <c r="AU414" s="144" t="s">
        <v>88</v>
      </c>
      <c r="AY414" s="16" t="s">
        <v>125</v>
      </c>
      <c r="BE414" s="145">
        <f>IF(N414="základní",J414,0)</f>
        <v>0</v>
      </c>
      <c r="BF414" s="145">
        <f>IF(N414="snížená",J414,0)</f>
        <v>0</v>
      </c>
      <c r="BG414" s="145">
        <f>IF(N414="zákl. přenesená",J414,0)</f>
        <v>0</v>
      </c>
      <c r="BH414" s="145">
        <f>IF(N414="sníž. přenesená",J414,0)</f>
        <v>0</v>
      </c>
      <c r="BI414" s="145">
        <f>IF(N414="nulová",J414,0)</f>
        <v>0</v>
      </c>
      <c r="BJ414" s="16" t="s">
        <v>86</v>
      </c>
      <c r="BK414" s="145">
        <f>ROUND(I414*H414,2)</f>
        <v>0</v>
      </c>
      <c r="BL414" s="16" t="s">
        <v>131</v>
      </c>
      <c r="BM414" s="144" t="s">
        <v>455</v>
      </c>
    </row>
    <row r="415" spans="2:65" s="1" customFormat="1" x14ac:dyDescent="0.2">
      <c r="B415" s="31"/>
      <c r="D415" s="146" t="s">
        <v>133</v>
      </c>
      <c r="F415" s="147" t="s">
        <v>456</v>
      </c>
      <c r="I415" s="148"/>
      <c r="L415" s="31"/>
      <c r="M415" s="149"/>
      <c r="T415" s="55"/>
      <c r="AT415" s="16" t="s">
        <v>133</v>
      </c>
      <c r="AU415" s="16" t="s">
        <v>88</v>
      </c>
    </row>
    <row r="416" spans="2:65" s="12" customFormat="1" x14ac:dyDescent="0.2">
      <c r="B416" s="150"/>
      <c r="D416" s="151" t="s">
        <v>135</v>
      </c>
      <c r="E416" s="152" t="s">
        <v>1</v>
      </c>
      <c r="F416" s="153" t="s">
        <v>457</v>
      </c>
      <c r="H416" s="152" t="s">
        <v>1</v>
      </c>
      <c r="I416" s="154"/>
      <c r="L416" s="150"/>
      <c r="M416" s="155"/>
      <c r="T416" s="156"/>
      <c r="AT416" s="152" t="s">
        <v>135</v>
      </c>
      <c r="AU416" s="152" t="s">
        <v>88</v>
      </c>
      <c r="AV416" s="12" t="s">
        <v>86</v>
      </c>
      <c r="AW416" s="12" t="s">
        <v>35</v>
      </c>
      <c r="AX416" s="12" t="s">
        <v>78</v>
      </c>
      <c r="AY416" s="152" t="s">
        <v>125</v>
      </c>
    </row>
    <row r="417" spans="2:65" s="13" customFormat="1" x14ac:dyDescent="0.2">
      <c r="B417" s="157"/>
      <c r="D417" s="151" t="s">
        <v>135</v>
      </c>
      <c r="E417" s="158" t="s">
        <v>1</v>
      </c>
      <c r="F417" s="159" t="s">
        <v>458</v>
      </c>
      <c r="H417" s="160">
        <v>76.2</v>
      </c>
      <c r="I417" s="161"/>
      <c r="L417" s="157"/>
      <c r="M417" s="162"/>
      <c r="T417" s="163"/>
      <c r="AT417" s="158" t="s">
        <v>135</v>
      </c>
      <c r="AU417" s="158" t="s">
        <v>88</v>
      </c>
      <c r="AV417" s="13" t="s">
        <v>88</v>
      </c>
      <c r="AW417" s="13" t="s">
        <v>35</v>
      </c>
      <c r="AX417" s="13" t="s">
        <v>78</v>
      </c>
      <c r="AY417" s="158" t="s">
        <v>125</v>
      </c>
    </row>
    <row r="418" spans="2:65" s="13" customFormat="1" x14ac:dyDescent="0.2">
      <c r="B418" s="157"/>
      <c r="D418" s="151" t="s">
        <v>135</v>
      </c>
      <c r="E418" s="158" t="s">
        <v>1</v>
      </c>
      <c r="F418" s="159" t="s">
        <v>459</v>
      </c>
      <c r="H418" s="160">
        <v>42.8</v>
      </c>
      <c r="I418" s="161"/>
      <c r="L418" s="157"/>
      <c r="M418" s="162"/>
      <c r="T418" s="163"/>
      <c r="AT418" s="158" t="s">
        <v>135</v>
      </c>
      <c r="AU418" s="158" t="s">
        <v>88</v>
      </c>
      <c r="AV418" s="13" t="s">
        <v>88</v>
      </c>
      <c r="AW418" s="13" t="s">
        <v>35</v>
      </c>
      <c r="AX418" s="13" t="s">
        <v>78</v>
      </c>
      <c r="AY418" s="158" t="s">
        <v>125</v>
      </c>
    </row>
    <row r="419" spans="2:65" s="14" customFormat="1" x14ac:dyDescent="0.2">
      <c r="B419" s="164"/>
      <c r="D419" s="151" t="s">
        <v>135</v>
      </c>
      <c r="E419" s="165" t="s">
        <v>1</v>
      </c>
      <c r="F419" s="166" t="s">
        <v>144</v>
      </c>
      <c r="H419" s="167">
        <v>119</v>
      </c>
      <c r="I419" s="168"/>
      <c r="L419" s="164"/>
      <c r="M419" s="169"/>
      <c r="T419" s="170"/>
      <c r="AT419" s="165" t="s">
        <v>135</v>
      </c>
      <c r="AU419" s="165" t="s">
        <v>88</v>
      </c>
      <c r="AV419" s="14" t="s">
        <v>131</v>
      </c>
      <c r="AW419" s="14" t="s">
        <v>35</v>
      </c>
      <c r="AX419" s="14" t="s">
        <v>86</v>
      </c>
      <c r="AY419" s="165" t="s">
        <v>125</v>
      </c>
    </row>
    <row r="420" spans="2:65" s="1" customFormat="1" ht="24.15" customHeight="1" x14ac:dyDescent="0.2">
      <c r="B420" s="31"/>
      <c r="C420" s="171" t="s">
        <v>460</v>
      </c>
      <c r="D420" s="171" t="s">
        <v>255</v>
      </c>
      <c r="E420" s="172" t="s">
        <v>461</v>
      </c>
      <c r="F420" s="173" t="s">
        <v>462</v>
      </c>
      <c r="G420" s="174" t="s">
        <v>171</v>
      </c>
      <c r="H420" s="175">
        <v>120.785</v>
      </c>
      <c r="I420" s="176"/>
      <c r="J420" s="177">
        <f>ROUND(I420*H420,2)</f>
        <v>0</v>
      </c>
      <c r="K420" s="178"/>
      <c r="L420" s="179"/>
      <c r="M420" s="180" t="s">
        <v>1</v>
      </c>
      <c r="N420" s="181" t="s">
        <v>43</v>
      </c>
      <c r="P420" s="142">
        <f>O420*H420</f>
        <v>0</v>
      </c>
      <c r="Q420" s="142">
        <v>1.14E-2</v>
      </c>
      <c r="R420" s="142">
        <f>Q420*H420</f>
        <v>1.376949</v>
      </c>
      <c r="S420" s="142">
        <v>0</v>
      </c>
      <c r="T420" s="143">
        <f>S420*H420</f>
        <v>0</v>
      </c>
      <c r="AR420" s="144" t="s">
        <v>198</v>
      </c>
      <c r="AT420" s="144" t="s">
        <v>255</v>
      </c>
      <c r="AU420" s="144" t="s">
        <v>88</v>
      </c>
      <c r="AY420" s="16" t="s">
        <v>125</v>
      </c>
      <c r="BE420" s="145">
        <f>IF(N420="základní",J420,0)</f>
        <v>0</v>
      </c>
      <c r="BF420" s="145">
        <f>IF(N420="snížená",J420,0)</f>
        <v>0</v>
      </c>
      <c r="BG420" s="145">
        <f>IF(N420="zákl. přenesená",J420,0)</f>
        <v>0</v>
      </c>
      <c r="BH420" s="145">
        <f>IF(N420="sníž. přenesená",J420,0)</f>
        <v>0</v>
      </c>
      <c r="BI420" s="145">
        <f>IF(N420="nulová",J420,0)</f>
        <v>0</v>
      </c>
      <c r="BJ420" s="16" t="s">
        <v>86</v>
      </c>
      <c r="BK420" s="145">
        <f>ROUND(I420*H420,2)</f>
        <v>0</v>
      </c>
      <c r="BL420" s="16" t="s">
        <v>131</v>
      </c>
      <c r="BM420" s="144" t="s">
        <v>463</v>
      </c>
    </row>
    <row r="421" spans="2:65" s="13" customFormat="1" x14ac:dyDescent="0.2">
      <c r="B421" s="157"/>
      <c r="D421" s="151" t="s">
        <v>135</v>
      </c>
      <c r="F421" s="159" t="s">
        <v>464</v>
      </c>
      <c r="H421" s="160">
        <v>120.785</v>
      </c>
      <c r="I421" s="161"/>
      <c r="L421" s="157"/>
      <c r="M421" s="162"/>
      <c r="T421" s="163"/>
      <c r="AT421" s="158" t="s">
        <v>135</v>
      </c>
      <c r="AU421" s="158" t="s">
        <v>88</v>
      </c>
      <c r="AV421" s="13" t="s">
        <v>88</v>
      </c>
      <c r="AW421" s="13" t="s">
        <v>4</v>
      </c>
      <c r="AX421" s="13" t="s">
        <v>86</v>
      </c>
      <c r="AY421" s="158" t="s">
        <v>125</v>
      </c>
    </row>
    <row r="422" spans="2:65" s="1" customFormat="1" ht="16.5" customHeight="1" x14ac:dyDescent="0.2">
      <c r="B422" s="31"/>
      <c r="C422" s="132" t="s">
        <v>465</v>
      </c>
      <c r="D422" s="132" t="s">
        <v>127</v>
      </c>
      <c r="E422" s="133" t="s">
        <v>466</v>
      </c>
      <c r="F422" s="134" t="s">
        <v>467</v>
      </c>
      <c r="G422" s="135" t="s">
        <v>390</v>
      </c>
      <c r="H422" s="136">
        <v>1</v>
      </c>
      <c r="I422" s="137"/>
      <c r="J422" s="138">
        <f>ROUND(I422*H422,2)</f>
        <v>0</v>
      </c>
      <c r="K422" s="139"/>
      <c r="L422" s="31"/>
      <c r="M422" s="140" t="s">
        <v>1</v>
      </c>
      <c r="N422" s="141" t="s">
        <v>43</v>
      </c>
      <c r="P422" s="142">
        <f>O422*H422</f>
        <v>0</v>
      </c>
      <c r="Q422" s="142">
        <v>0.12723000000000001</v>
      </c>
      <c r="R422" s="142">
        <f>Q422*H422</f>
        <v>0.12723000000000001</v>
      </c>
      <c r="S422" s="142">
        <v>0</v>
      </c>
      <c r="T422" s="143">
        <f>S422*H422</f>
        <v>0</v>
      </c>
      <c r="AR422" s="144" t="s">
        <v>131</v>
      </c>
      <c r="AT422" s="144" t="s">
        <v>127</v>
      </c>
      <c r="AU422" s="144" t="s">
        <v>88</v>
      </c>
      <c r="AY422" s="16" t="s">
        <v>125</v>
      </c>
      <c r="BE422" s="145">
        <f>IF(N422="základní",J422,0)</f>
        <v>0</v>
      </c>
      <c r="BF422" s="145">
        <f>IF(N422="snížená",J422,0)</f>
        <v>0</v>
      </c>
      <c r="BG422" s="145">
        <f>IF(N422="zákl. přenesená",J422,0)</f>
        <v>0</v>
      </c>
      <c r="BH422" s="145">
        <f>IF(N422="sníž. přenesená",J422,0)</f>
        <v>0</v>
      </c>
      <c r="BI422" s="145">
        <f>IF(N422="nulová",J422,0)</f>
        <v>0</v>
      </c>
      <c r="BJ422" s="16" t="s">
        <v>86</v>
      </c>
      <c r="BK422" s="145">
        <f>ROUND(I422*H422,2)</f>
        <v>0</v>
      </c>
      <c r="BL422" s="16" t="s">
        <v>131</v>
      </c>
      <c r="BM422" s="144" t="s">
        <v>468</v>
      </c>
    </row>
    <row r="423" spans="2:65" s="1" customFormat="1" x14ac:dyDescent="0.2">
      <c r="B423" s="31"/>
      <c r="D423" s="146" t="s">
        <v>133</v>
      </c>
      <c r="F423" s="147" t="s">
        <v>469</v>
      </c>
      <c r="I423" s="148"/>
      <c r="L423" s="31"/>
      <c r="M423" s="149"/>
      <c r="T423" s="55"/>
      <c r="AT423" s="16" t="s">
        <v>133</v>
      </c>
      <c r="AU423" s="16" t="s">
        <v>88</v>
      </c>
    </row>
    <row r="424" spans="2:65" s="12" customFormat="1" x14ac:dyDescent="0.2">
      <c r="B424" s="150"/>
      <c r="D424" s="151" t="s">
        <v>135</v>
      </c>
      <c r="E424" s="152" t="s">
        <v>1</v>
      </c>
      <c r="F424" s="153" t="s">
        <v>470</v>
      </c>
      <c r="H424" s="152" t="s">
        <v>1</v>
      </c>
      <c r="I424" s="154"/>
      <c r="L424" s="150"/>
      <c r="M424" s="155"/>
      <c r="T424" s="156"/>
      <c r="AT424" s="152" t="s">
        <v>135</v>
      </c>
      <c r="AU424" s="152" t="s">
        <v>88</v>
      </c>
      <c r="AV424" s="12" t="s">
        <v>86</v>
      </c>
      <c r="AW424" s="12" t="s">
        <v>35</v>
      </c>
      <c r="AX424" s="12" t="s">
        <v>78</v>
      </c>
      <c r="AY424" s="152" t="s">
        <v>125</v>
      </c>
    </row>
    <row r="425" spans="2:65" s="13" customFormat="1" x14ac:dyDescent="0.2">
      <c r="B425" s="157"/>
      <c r="D425" s="151" t="s">
        <v>135</v>
      </c>
      <c r="E425" s="158" t="s">
        <v>1</v>
      </c>
      <c r="F425" s="159" t="s">
        <v>86</v>
      </c>
      <c r="H425" s="160">
        <v>1</v>
      </c>
      <c r="I425" s="161"/>
      <c r="L425" s="157"/>
      <c r="M425" s="162"/>
      <c r="T425" s="163"/>
      <c r="AT425" s="158" t="s">
        <v>135</v>
      </c>
      <c r="AU425" s="158" t="s">
        <v>88</v>
      </c>
      <c r="AV425" s="13" t="s">
        <v>88</v>
      </c>
      <c r="AW425" s="13" t="s">
        <v>35</v>
      </c>
      <c r="AX425" s="13" t="s">
        <v>86</v>
      </c>
      <c r="AY425" s="158" t="s">
        <v>125</v>
      </c>
    </row>
    <row r="426" spans="2:65" s="1" customFormat="1" ht="16.5" customHeight="1" x14ac:dyDescent="0.2">
      <c r="B426" s="31"/>
      <c r="C426" s="171" t="s">
        <v>471</v>
      </c>
      <c r="D426" s="171" t="s">
        <v>255</v>
      </c>
      <c r="E426" s="172" t="s">
        <v>472</v>
      </c>
      <c r="F426" s="173" t="s">
        <v>473</v>
      </c>
      <c r="G426" s="174" t="s">
        <v>390</v>
      </c>
      <c r="H426" s="175">
        <v>1</v>
      </c>
      <c r="I426" s="176"/>
      <c r="J426" s="177">
        <f>ROUND(I426*H426,2)</f>
        <v>0</v>
      </c>
      <c r="K426" s="178"/>
      <c r="L426" s="179"/>
      <c r="M426" s="180" t="s">
        <v>1</v>
      </c>
      <c r="N426" s="181" t="s">
        <v>43</v>
      </c>
      <c r="P426" s="142">
        <f>O426*H426</f>
        <v>0</v>
      </c>
      <c r="Q426" s="142">
        <v>2.1999999999999999E-2</v>
      </c>
      <c r="R426" s="142">
        <f>Q426*H426</f>
        <v>2.1999999999999999E-2</v>
      </c>
      <c r="S426" s="142">
        <v>0</v>
      </c>
      <c r="T426" s="143">
        <f>S426*H426</f>
        <v>0</v>
      </c>
      <c r="AR426" s="144" t="s">
        <v>198</v>
      </c>
      <c r="AT426" s="144" t="s">
        <v>255</v>
      </c>
      <c r="AU426" s="144" t="s">
        <v>88</v>
      </c>
      <c r="AY426" s="16" t="s">
        <v>125</v>
      </c>
      <c r="BE426" s="145">
        <f>IF(N426="základní",J426,0)</f>
        <v>0</v>
      </c>
      <c r="BF426" s="145">
        <f>IF(N426="snížená",J426,0)</f>
        <v>0</v>
      </c>
      <c r="BG426" s="145">
        <f>IF(N426="zákl. přenesená",J426,0)</f>
        <v>0</v>
      </c>
      <c r="BH426" s="145">
        <f>IF(N426="sníž. přenesená",J426,0)</f>
        <v>0</v>
      </c>
      <c r="BI426" s="145">
        <f>IF(N426="nulová",J426,0)</f>
        <v>0</v>
      </c>
      <c r="BJ426" s="16" t="s">
        <v>86</v>
      </c>
      <c r="BK426" s="145">
        <f>ROUND(I426*H426,2)</f>
        <v>0</v>
      </c>
      <c r="BL426" s="16" t="s">
        <v>131</v>
      </c>
      <c r="BM426" s="144" t="s">
        <v>474</v>
      </c>
    </row>
    <row r="427" spans="2:65" s="1" customFormat="1" ht="16.5" customHeight="1" x14ac:dyDescent="0.2">
      <c r="B427" s="31"/>
      <c r="C427" s="132" t="s">
        <v>475</v>
      </c>
      <c r="D427" s="132" t="s">
        <v>127</v>
      </c>
      <c r="E427" s="133" t="s">
        <v>476</v>
      </c>
      <c r="F427" s="134" t="s">
        <v>477</v>
      </c>
      <c r="G427" s="135" t="s">
        <v>390</v>
      </c>
      <c r="H427" s="136">
        <v>1</v>
      </c>
      <c r="I427" s="137"/>
      <c r="J427" s="138">
        <f>ROUND(I427*H427,2)</f>
        <v>0</v>
      </c>
      <c r="K427" s="139"/>
      <c r="L427" s="31"/>
      <c r="M427" s="140" t="s">
        <v>1</v>
      </c>
      <c r="N427" s="141" t="s">
        <v>43</v>
      </c>
      <c r="P427" s="142">
        <f>O427*H427</f>
        <v>0</v>
      </c>
      <c r="Q427" s="142">
        <v>0.22370000000000001</v>
      </c>
      <c r="R427" s="142">
        <f>Q427*H427</f>
        <v>0.22370000000000001</v>
      </c>
      <c r="S427" s="142">
        <v>0</v>
      </c>
      <c r="T427" s="143">
        <f>S427*H427</f>
        <v>0</v>
      </c>
      <c r="AR427" s="144" t="s">
        <v>131</v>
      </c>
      <c r="AT427" s="144" t="s">
        <v>127</v>
      </c>
      <c r="AU427" s="144" t="s">
        <v>88</v>
      </c>
      <c r="AY427" s="16" t="s">
        <v>125</v>
      </c>
      <c r="BE427" s="145">
        <f>IF(N427="základní",J427,0)</f>
        <v>0</v>
      </c>
      <c r="BF427" s="145">
        <f>IF(N427="snížená",J427,0)</f>
        <v>0</v>
      </c>
      <c r="BG427" s="145">
        <f>IF(N427="zákl. přenesená",J427,0)</f>
        <v>0</v>
      </c>
      <c r="BH427" s="145">
        <f>IF(N427="sníž. přenesená",J427,0)</f>
        <v>0</v>
      </c>
      <c r="BI427" s="145">
        <f>IF(N427="nulová",J427,0)</f>
        <v>0</v>
      </c>
      <c r="BJ427" s="16" t="s">
        <v>86</v>
      </c>
      <c r="BK427" s="145">
        <f>ROUND(I427*H427,2)</f>
        <v>0</v>
      </c>
      <c r="BL427" s="16" t="s">
        <v>131</v>
      </c>
      <c r="BM427" s="144" t="s">
        <v>478</v>
      </c>
    </row>
    <row r="428" spans="2:65" s="1" customFormat="1" x14ac:dyDescent="0.2">
      <c r="B428" s="31"/>
      <c r="D428" s="146" t="s">
        <v>133</v>
      </c>
      <c r="F428" s="147" t="s">
        <v>479</v>
      </c>
      <c r="I428" s="148"/>
      <c r="L428" s="31"/>
      <c r="M428" s="149"/>
      <c r="T428" s="55"/>
      <c r="AT428" s="16" t="s">
        <v>133</v>
      </c>
      <c r="AU428" s="16" t="s">
        <v>88</v>
      </c>
    </row>
    <row r="429" spans="2:65" s="12" customFormat="1" x14ac:dyDescent="0.2">
      <c r="B429" s="150"/>
      <c r="D429" s="151" t="s">
        <v>135</v>
      </c>
      <c r="E429" s="152" t="s">
        <v>1</v>
      </c>
      <c r="F429" s="153" t="s">
        <v>470</v>
      </c>
      <c r="H429" s="152" t="s">
        <v>1</v>
      </c>
      <c r="I429" s="154"/>
      <c r="L429" s="150"/>
      <c r="M429" s="155"/>
      <c r="T429" s="156"/>
      <c r="AT429" s="152" t="s">
        <v>135</v>
      </c>
      <c r="AU429" s="152" t="s">
        <v>88</v>
      </c>
      <c r="AV429" s="12" t="s">
        <v>86</v>
      </c>
      <c r="AW429" s="12" t="s">
        <v>35</v>
      </c>
      <c r="AX429" s="12" t="s">
        <v>78</v>
      </c>
      <c r="AY429" s="152" t="s">
        <v>125</v>
      </c>
    </row>
    <row r="430" spans="2:65" s="13" customFormat="1" x14ac:dyDescent="0.2">
      <c r="B430" s="157"/>
      <c r="D430" s="151" t="s">
        <v>135</v>
      </c>
      <c r="E430" s="158" t="s">
        <v>1</v>
      </c>
      <c r="F430" s="159" t="s">
        <v>86</v>
      </c>
      <c r="H430" s="160">
        <v>1</v>
      </c>
      <c r="I430" s="161"/>
      <c r="L430" s="157"/>
      <c r="M430" s="162"/>
      <c r="T430" s="163"/>
      <c r="AT430" s="158" t="s">
        <v>135</v>
      </c>
      <c r="AU430" s="158" t="s">
        <v>88</v>
      </c>
      <c r="AV430" s="13" t="s">
        <v>88</v>
      </c>
      <c r="AW430" s="13" t="s">
        <v>35</v>
      </c>
      <c r="AX430" s="13" t="s">
        <v>86</v>
      </c>
      <c r="AY430" s="158" t="s">
        <v>125</v>
      </c>
    </row>
    <row r="431" spans="2:65" s="1" customFormat="1" ht="16.5" customHeight="1" x14ac:dyDescent="0.2">
      <c r="B431" s="31"/>
      <c r="C431" s="171" t="s">
        <v>480</v>
      </c>
      <c r="D431" s="171" t="s">
        <v>255</v>
      </c>
      <c r="E431" s="172" t="s">
        <v>481</v>
      </c>
      <c r="F431" s="173" t="s">
        <v>482</v>
      </c>
      <c r="G431" s="174" t="s">
        <v>390</v>
      </c>
      <c r="H431" s="175">
        <v>1</v>
      </c>
      <c r="I431" s="176"/>
      <c r="J431" s="177">
        <f>ROUND(I431*H431,2)</f>
        <v>0</v>
      </c>
      <c r="K431" s="178"/>
      <c r="L431" s="179"/>
      <c r="M431" s="180" t="s">
        <v>1</v>
      </c>
      <c r="N431" s="181" t="s">
        <v>43</v>
      </c>
      <c r="P431" s="142">
        <f>O431*H431</f>
        <v>0</v>
      </c>
      <c r="Q431" s="142">
        <v>3.5000000000000003E-2</v>
      </c>
      <c r="R431" s="142">
        <f>Q431*H431</f>
        <v>3.5000000000000003E-2</v>
      </c>
      <c r="S431" s="142">
        <v>0</v>
      </c>
      <c r="T431" s="143">
        <f>S431*H431</f>
        <v>0</v>
      </c>
      <c r="AR431" s="144" t="s">
        <v>198</v>
      </c>
      <c r="AT431" s="144" t="s">
        <v>255</v>
      </c>
      <c r="AU431" s="144" t="s">
        <v>88</v>
      </c>
      <c r="AY431" s="16" t="s">
        <v>125</v>
      </c>
      <c r="BE431" s="145">
        <f>IF(N431="základní",J431,0)</f>
        <v>0</v>
      </c>
      <c r="BF431" s="145">
        <f>IF(N431="snížená",J431,0)</f>
        <v>0</v>
      </c>
      <c r="BG431" s="145">
        <f>IF(N431="zákl. přenesená",J431,0)</f>
        <v>0</v>
      </c>
      <c r="BH431" s="145">
        <f>IF(N431="sníž. přenesená",J431,0)</f>
        <v>0</v>
      </c>
      <c r="BI431" s="145">
        <f>IF(N431="nulová",J431,0)</f>
        <v>0</v>
      </c>
      <c r="BJ431" s="16" t="s">
        <v>86</v>
      </c>
      <c r="BK431" s="145">
        <f>ROUND(I431*H431,2)</f>
        <v>0</v>
      </c>
      <c r="BL431" s="16" t="s">
        <v>131</v>
      </c>
      <c r="BM431" s="144" t="s">
        <v>483</v>
      </c>
    </row>
    <row r="432" spans="2:65" s="1" customFormat="1" ht="33" customHeight="1" x14ac:dyDescent="0.2">
      <c r="B432" s="31"/>
      <c r="C432" s="132" t="s">
        <v>484</v>
      </c>
      <c r="D432" s="132" t="s">
        <v>127</v>
      </c>
      <c r="E432" s="133" t="s">
        <v>485</v>
      </c>
      <c r="F432" s="134" t="s">
        <v>486</v>
      </c>
      <c r="G432" s="135" t="s">
        <v>390</v>
      </c>
      <c r="H432" s="136">
        <v>1</v>
      </c>
      <c r="I432" s="137"/>
      <c r="J432" s="138">
        <f>ROUND(I432*H432,2)</f>
        <v>0</v>
      </c>
      <c r="K432" s="139"/>
      <c r="L432" s="31"/>
      <c r="M432" s="140" t="s">
        <v>1</v>
      </c>
      <c r="N432" s="141" t="s">
        <v>43</v>
      </c>
      <c r="P432" s="142">
        <f>O432*H432</f>
        <v>0</v>
      </c>
      <c r="Q432" s="142">
        <v>0.41488999999999998</v>
      </c>
      <c r="R432" s="142">
        <f>Q432*H432</f>
        <v>0.41488999999999998</v>
      </c>
      <c r="S432" s="142">
        <v>0</v>
      </c>
      <c r="T432" s="143">
        <f>S432*H432</f>
        <v>0</v>
      </c>
      <c r="AR432" s="144" t="s">
        <v>131</v>
      </c>
      <c r="AT432" s="144" t="s">
        <v>127</v>
      </c>
      <c r="AU432" s="144" t="s">
        <v>88</v>
      </c>
      <c r="AY432" s="16" t="s">
        <v>125</v>
      </c>
      <c r="BE432" s="145">
        <f>IF(N432="základní",J432,0)</f>
        <v>0</v>
      </c>
      <c r="BF432" s="145">
        <f>IF(N432="snížená",J432,0)</f>
        <v>0</v>
      </c>
      <c r="BG432" s="145">
        <f>IF(N432="zákl. přenesená",J432,0)</f>
        <v>0</v>
      </c>
      <c r="BH432" s="145">
        <f>IF(N432="sníž. přenesená",J432,0)</f>
        <v>0</v>
      </c>
      <c r="BI432" s="145">
        <f>IF(N432="nulová",J432,0)</f>
        <v>0</v>
      </c>
      <c r="BJ432" s="16" t="s">
        <v>86</v>
      </c>
      <c r="BK432" s="145">
        <f>ROUND(I432*H432,2)</f>
        <v>0</v>
      </c>
      <c r="BL432" s="16" t="s">
        <v>131</v>
      </c>
      <c r="BM432" s="144" t="s">
        <v>487</v>
      </c>
    </row>
    <row r="433" spans="2:65" s="12" customFormat="1" x14ac:dyDescent="0.2">
      <c r="B433" s="150"/>
      <c r="D433" s="151" t="s">
        <v>135</v>
      </c>
      <c r="E433" s="152" t="s">
        <v>1</v>
      </c>
      <c r="F433" s="153" t="s">
        <v>488</v>
      </c>
      <c r="H433" s="152" t="s">
        <v>1</v>
      </c>
      <c r="I433" s="154"/>
      <c r="L433" s="150"/>
      <c r="M433" s="155"/>
      <c r="T433" s="156"/>
      <c r="AT433" s="152" t="s">
        <v>135</v>
      </c>
      <c r="AU433" s="152" t="s">
        <v>88</v>
      </c>
      <c r="AV433" s="12" t="s">
        <v>86</v>
      </c>
      <c r="AW433" s="12" t="s">
        <v>35</v>
      </c>
      <c r="AX433" s="12" t="s">
        <v>78</v>
      </c>
      <c r="AY433" s="152" t="s">
        <v>125</v>
      </c>
    </row>
    <row r="434" spans="2:65" s="13" customFormat="1" x14ac:dyDescent="0.2">
      <c r="B434" s="157"/>
      <c r="D434" s="151" t="s">
        <v>135</v>
      </c>
      <c r="E434" s="158" t="s">
        <v>1</v>
      </c>
      <c r="F434" s="159" t="s">
        <v>86</v>
      </c>
      <c r="H434" s="160">
        <v>1</v>
      </c>
      <c r="I434" s="161"/>
      <c r="L434" s="157"/>
      <c r="M434" s="162"/>
      <c r="T434" s="163"/>
      <c r="AT434" s="158" t="s">
        <v>135</v>
      </c>
      <c r="AU434" s="158" t="s">
        <v>88</v>
      </c>
      <c r="AV434" s="13" t="s">
        <v>88</v>
      </c>
      <c r="AW434" s="13" t="s">
        <v>35</v>
      </c>
      <c r="AX434" s="13" t="s">
        <v>86</v>
      </c>
      <c r="AY434" s="158" t="s">
        <v>125</v>
      </c>
    </row>
    <row r="435" spans="2:65" s="1" customFormat="1" ht="33" customHeight="1" x14ac:dyDescent="0.2">
      <c r="B435" s="31"/>
      <c r="C435" s="171" t="s">
        <v>489</v>
      </c>
      <c r="D435" s="171" t="s">
        <v>255</v>
      </c>
      <c r="E435" s="172" t="s">
        <v>490</v>
      </c>
      <c r="F435" s="173" t="s">
        <v>491</v>
      </c>
      <c r="G435" s="174" t="s">
        <v>390</v>
      </c>
      <c r="H435" s="175">
        <v>1</v>
      </c>
      <c r="I435" s="176"/>
      <c r="J435" s="177">
        <f>ROUND(I435*H435,2)</f>
        <v>0</v>
      </c>
      <c r="K435" s="178"/>
      <c r="L435" s="179"/>
      <c r="M435" s="180" t="s">
        <v>1</v>
      </c>
      <c r="N435" s="181" t="s">
        <v>43</v>
      </c>
      <c r="P435" s="142">
        <f>O435*H435</f>
        <v>0</v>
      </c>
      <c r="Q435" s="142">
        <v>1.6</v>
      </c>
      <c r="R435" s="142">
        <f>Q435*H435</f>
        <v>1.6</v>
      </c>
      <c r="S435" s="142">
        <v>0</v>
      </c>
      <c r="T435" s="143">
        <f>S435*H435</f>
        <v>0</v>
      </c>
      <c r="AR435" s="144" t="s">
        <v>198</v>
      </c>
      <c r="AT435" s="144" t="s">
        <v>255</v>
      </c>
      <c r="AU435" s="144" t="s">
        <v>88</v>
      </c>
      <c r="AY435" s="16" t="s">
        <v>125</v>
      </c>
      <c r="BE435" s="145">
        <f>IF(N435="základní",J435,0)</f>
        <v>0</v>
      </c>
      <c r="BF435" s="145">
        <f>IF(N435="snížená",J435,0)</f>
        <v>0</v>
      </c>
      <c r="BG435" s="145">
        <f>IF(N435="zákl. přenesená",J435,0)</f>
        <v>0</v>
      </c>
      <c r="BH435" s="145">
        <f>IF(N435="sníž. přenesená",J435,0)</f>
        <v>0</v>
      </c>
      <c r="BI435" s="145">
        <f>IF(N435="nulová",J435,0)</f>
        <v>0</v>
      </c>
      <c r="BJ435" s="16" t="s">
        <v>86</v>
      </c>
      <c r="BK435" s="145">
        <f>ROUND(I435*H435,2)</f>
        <v>0</v>
      </c>
      <c r="BL435" s="16" t="s">
        <v>131</v>
      </c>
      <c r="BM435" s="144" t="s">
        <v>492</v>
      </c>
    </row>
    <row r="436" spans="2:65" s="1" customFormat="1" ht="37.799999999999997" customHeight="1" x14ac:dyDescent="0.2">
      <c r="B436" s="31"/>
      <c r="C436" s="132" t="s">
        <v>493</v>
      </c>
      <c r="D436" s="132" t="s">
        <v>127</v>
      </c>
      <c r="E436" s="133" t="s">
        <v>494</v>
      </c>
      <c r="F436" s="134" t="s">
        <v>495</v>
      </c>
      <c r="G436" s="135" t="s">
        <v>390</v>
      </c>
      <c r="H436" s="136">
        <v>1</v>
      </c>
      <c r="I436" s="137"/>
      <c r="J436" s="138">
        <f>ROUND(I436*H436,2)</f>
        <v>0</v>
      </c>
      <c r="K436" s="139"/>
      <c r="L436" s="31"/>
      <c r="M436" s="140" t="s">
        <v>1</v>
      </c>
      <c r="N436" s="141" t="s">
        <v>43</v>
      </c>
      <c r="P436" s="142">
        <f>O436*H436</f>
        <v>0</v>
      </c>
      <c r="Q436" s="142">
        <v>0.41488999999999998</v>
      </c>
      <c r="R436" s="142">
        <f>Q436*H436</f>
        <v>0.41488999999999998</v>
      </c>
      <c r="S436" s="142">
        <v>0</v>
      </c>
      <c r="T436" s="143">
        <f>S436*H436</f>
        <v>0</v>
      </c>
      <c r="AR436" s="144" t="s">
        <v>131</v>
      </c>
      <c r="AT436" s="144" t="s">
        <v>127</v>
      </c>
      <c r="AU436" s="144" t="s">
        <v>88</v>
      </c>
      <c r="AY436" s="16" t="s">
        <v>125</v>
      </c>
      <c r="BE436" s="145">
        <f>IF(N436="základní",J436,0)</f>
        <v>0</v>
      </c>
      <c r="BF436" s="145">
        <f>IF(N436="snížená",J436,0)</f>
        <v>0</v>
      </c>
      <c r="BG436" s="145">
        <f>IF(N436="zákl. přenesená",J436,0)</f>
        <v>0</v>
      </c>
      <c r="BH436" s="145">
        <f>IF(N436="sníž. přenesená",J436,0)</f>
        <v>0</v>
      </c>
      <c r="BI436" s="145">
        <f>IF(N436="nulová",J436,0)</f>
        <v>0</v>
      </c>
      <c r="BJ436" s="16" t="s">
        <v>86</v>
      </c>
      <c r="BK436" s="145">
        <f>ROUND(I436*H436,2)</f>
        <v>0</v>
      </c>
      <c r="BL436" s="16" t="s">
        <v>131</v>
      </c>
      <c r="BM436" s="144" t="s">
        <v>496</v>
      </c>
    </row>
    <row r="437" spans="2:65" s="12" customFormat="1" x14ac:dyDescent="0.2">
      <c r="B437" s="150"/>
      <c r="D437" s="151" t="s">
        <v>135</v>
      </c>
      <c r="E437" s="152" t="s">
        <v>1</v>
      </c>
      <c r="F437" s="153" t="s">
        <v>245</v>
      </c>
      <c r="H437" s="152" t="s">
        <v>1</v>
      </c>
      <c r="I437" s="154"/>
      <c r="L437" s="150"/>
      <c r="M437" s="155"/>
      <c r="T437" s="156"/>
      <c r="AT437" s="152" t="s">
        <v>135</v>
      </c>
      <c r="AU437" s="152" t="s">
        <v>88</v>
      </c>
      <c r="AV437" s="12" t="s">
        <v>86</v>
      </c>
      <c r="AW437" s="12" t="s">
        <v>35</v>
      </c>
      <c r="AX437" s="12" t="s">
        <v>78</v>
      </c>
      <c r="AY437" s="152" t="s">
        <v>125</v>
      </c>
    </row>
    <row r="438" spans="2:65" s="13" customFormat="1" x14ac:dyDescent="0.2">
      <c r="B438" s="157"/>
      <c r="D438" s="151" t="s">
        <v>135</v>
      </c>
      <c r="E438" s="158" t="s">
        <v>1</v>
      </c>
      <c r="F438" s="159" t="s">
        <v>497</v>
      </c>
      <c r="H438" s="160">
        <v>1</v>
      </c>
      <c r="I438" s="161"/>
      <c r="L438" s="157"/>
      <c r="M438" s="162"/>
      <c r="T438" s="163"/>
      <c r="AT438" s="158" t="s">
        <v>135</v>
      </c>
      <c r="AU438" s="158" t="s">
        <v>88</v>
      </c>
      <c r="AV438" s="13" t="s">
        <v>88</v>
      </c>
      <c r="AW438" s="13" t="s">
        <v>35</v>
      </c>
      <c r="AX438" s="13" t="s">
        <v>86</v>
      </c>
      <c r="AY438" s="158" t="s">
        <v>125</v>
      </c>
    </row>
    <row r="439" spans="2:65" s="1" customFormat="1" ht="33" customHeight="1" x14ac:dyDescent="0.2">
      <c r="B439" s="31"/>
      <c r="C439" s="171" t="s">
        <v>498</v>
      </c>
      <c r="D439" s="171" t="s">
        <v>255</v>
      </c>
      <c r="E439" s="172" t="s">
        <v>499</v>
      </c>
      <c r="F439" s="173" t="s">
        <v>500</v>
      </c>
      <c r="G439" s="174" t="s">
        <v>390</v>
      </c>
      <c r="H439" s="175">
        <v>1</v>
      </c>
      <c r="I439" s="176"/>
      <c r="J439" s="177">
        <f>ROUND(I439*H439,2)</f>
        <v>0</v>
      </c>
      <c r="K439" s="178"/>
      <c r="L439" s="179"/>
      <c r="M439" s="180" t="s">
        <v>1</v>
      </c>
      <c r="N439" s="181" t="s">
        <v>43</v>
      </c>
      <c r="P439" s="142">
        <f>O439*H439</f>
        <v>0</v>
      </c>
      <c r="Q439" s="142">
        <v>1.8169999999999999</v>
      </c>
      <c r="R439" s="142">
        <f>Q439*H439</f>
        <v>1.8169999999999999</v>
      </c>
      <c r="S439" s="142">
        <v>0</v>
      </c>
      <c r="T439" s="143">
        <f>S439*H439</f>
        <v>0</v>
      </c>
      <c r="AR439" s="144" t="s">
        <v>198</v>
      </c>
      <c r="AT439" s="144" t="s">
        <v>255</v>
      </c>
      <c r="AU439" s="144" t="s">
        <v>88</v>
      </c>
      <c r="AY439" s="16" t="s">
        <v>125</v>
      </c>
      <c r="BE439" s="145">
        <f>IF(N439="základní",J439,0)</f>
        <v>0</v>
      </c>
      <c r="BF439" s="145">
        <f>IF(N439="snížená",J439,0)</f>
        <v>0</v>
      </c>
      <c r="BG439" s="145">
        <f>IF(N439="zákl. přenesená",J439,0)</f>
        <v>0</v>
      </c>
      <c r="BH439" s="145">
        <f>IF(N439="sníž. přenesená",J439,0)</f>
        <v>0</v>
      </c>
      <c r="BI439" s="145">
        <f>IF(N439="nulová",J439,0)</f>
        <v>0</v>
      </c>
      <c r="BJ439" s="16" t="s">
        <v>86</v>
      </c>
      <c r="BK439" s="145">
        <f>ROUND(I439*H439,2)</f>
        <v>0</v>
      </c>
      <c r="BL439" s="16" t="s">
        <v>131</v>
      </c>
      <c r="BM439" s="144" t="s">
        <v>501</v>
      </c>
    </row>
    <row r="440" spans="2:65" s="1" customFormat="1" ht="24.15" customHeight="1" x14ac:dyDescent="0.2">
      <c r="B440" s="31"/>
      <c r="C440" s="132" t="s">
        <v>502</v>
      </c>
      <c r="D440" s="132" t="s">
        <v>127</v>
      </c>
      <c r="E440" s="133" t="s">
        <v>503</v>
      </c>
      <c r="F440" s="134" t="s">
        <v>504</v>
      </c>
      <c r="G440" s="135" t="s">
        <v>390</v>
      </c>
      <c r="H440" s="136">
        <v>1</v>
      </c>
      <c r="I440" s="137"/>
      <c r="J440" s="138">
        <f>ROUND(I440*H440,2)</f>
        <v>0</v>
      </c>
      <c r="K440" s="139"/>
      <c r="L440" s="31"/>
      <c r="M440" s="140" t="s">
        <v>1</v>
      </c>
      <c r="N440" s="141" t="s">
        <v>43</v>
      </c>
      <c r="P440" s="142">
        <f>O440*H440</f>
        <v>0</v>
      </c>
      <c r="Q440" s="142">
        <v>0.54568000000000005</v>
      </c>
      <c r="R440" s="142">
        <f>Q440*H440</f>
        <v>0.54568000000000005</v>
      </c>
      <c r="S440" s="142">
        <v>0</v>
      </c>
      <c r="T440" s="143">
        <f>S440*H440</f>
        <v>0</v>
      </c>
      <c r="AR440" s="144" t="s">
        <v>131</v>
      </c>
      <c r="AT440" s="144" t="s">
        <v>127</v>
      </c>
      <c r="AU440" s="144" t="s">
        <v>88</v>
      </c>
      <c r="AY440" s="16" t="s">
        <v>125</v>
      </c>
      <c r="BE440" s="145">
        <f>IF(N440="základní",J440,0)</f>
        <v>0</v>
      </c>
      <c r="BF440" s="145">
        <f>IF(N440="snížená",J440,0)</f>
        <v>0</v>
      </c>
      <c r="BG440" s="145">
        <f>IF(N440="zákl. přenesená",J440,0)</f>
        <v>0</v>
      </c>
      <c r="BH440" s="145">
        <f>IF(N440="sníž. přenesená",J440,0)</f>
        <v>0</v>
      </c>
      <c r="BI440" s="145">
        <f>IF(N440="nulová",J440,0)</f>
        <v>0</v>
      </c>
      <c r="BJ440" s="16" t="s">
        <v>86</v>
      </c>
      <c r="BK440" s="145">
        <f>ROUND(I440*H440,2)</f>
        <v>0</v>
      </c>
      <c r="BL440" s="16" t="s">
        <v>131</v>
      </c>
      <c r="BM440" s="144" t="s">
        <v>505</v>
      </c>
    </row>
    <row r="441" spans="2:65" s="1" customFormat="1" ht="28.8" x14ac:dyDescent="0.2">
      <c r="B441" s="31"/>
      <c r="D441" s="151" t="s">
        <v>423</v>
      </c>
      <c r="F441" s="182" t="s">
        <v>506</v>
      </c>
      <c r="I441" s="148"/>
      <c r="L441" s="31"/>
      <c r="M441" s="149"/>
      <c r="T441" s="55"/>
      <c r="AT441" s="16" t="s">
        <v>423</v>
      </c>
      <c r="AU441" s="16" t="s">
        <v>88</v>
      </c>
    </row>
    <row r="442" spans="2:65" s="12" customFormat="1" x14ac:dyDescent="0.2">
      <c r="B442" s="150"/>
      <c r="D442" s="151" t="s">
        <v>135</v>
      </c>
      <c r="E442" s="152" t="s">
        <v>1</v>
      </c>
      <c r="F442" s="153" t="s">
        <v>393</v>
      </c>
      <c r="H442" s="152" t="s">
        <v>1</v>
      </c>
      <c r="I442" s="154"/>
      <c r="L442" s="150"/>
      <c r="M442" s="155"/>
      <c r="T442" s="156"/>
      <c r="AT442" s="152" t="s">
        <v>135</v>
      </c>
      <c r="AU442" s="152" t="s">
        <v>88</v>
      </c>
      <c r="AV442" s="12" t="s">
        <v>86</v>
      </c>
      <c r="AW442" s="12" t="s">
        <v>35</v>
      </c>
      <c r="AX442" s="12" t="s">
        <v>78</v>
      </c>
      <c r="AY442" s="152" t="s">
        <v>125</v>
      </c>
    </row>
    <row r="443" spans="2:65" s="13" customFormat="1" x14ac:dyDescent="0.2">
      <c r="B443" s="157"/>
      <c r="D443" s="151" t="s">
        <v>135</v>
      </c>
      <c r="E443" s="158" t="s">
        <v>1</v>
      </c>
      <c r="F443" s="159" t="s">
        <v>86</v>
      </c>
      <c r="H443" s="160">
        <v>1</v>
      </c>
      <c r="I443" s="161"/>
      <c r="L443" s="157"/>
      <c r="M443" s="162"/>
      <c r="T443" s="163"/>
      <c r="AT443" s="158" t="s">
        <v>135</v>
      </c>
      <c r="AU443" s="158" t="s">
        <v>88</v>
      </c>
      <c r="AV443" s="13" t="s">
        <v>88</v>
      </c>
      <c r="AW443" s="13" t="s">
        <v>35</v>
      </c>
      <c r="AX443" s="13" t="s">
        <v>86</v>
      </c>
      <c r="AY443" s="158" t="s">
        <v>125</v>
      </c>
    </row>
    <row r="444" spans="2:65" s="1" customFormat="1" ht="44.25" customHeight="1" x14ac:dyDescent="0.2">
      <c r="B444" s="31"/>
      <c r="C444" s="171" t="s">
        <v>507</v>
      </c>
      <c r="D444" s="171" t="s">
        <v>255</v>
      </c>
      <c r="E444" s="172" t="s">
        <v>508</v>
      </c>
      <c r="F444" s="173" t="s">
        <v>509</v>
      </c>
      <c r="G444" s="174" t="s">
        <v>390</v>
      </c>
      <c r="H444" s="175">
        <v>1</v>
      </c>
      <c r="I444" s="176"/>
      <c r="J444" s="177">
        <f>ROUND(I444*H444,2)</f>
        <v>0</v>
      </c>
      <c r="K444" s="178"/>
      <c r="L444" s="179"/>
      <c r="M444" s="180" t="s">
        <v>1</v>
      </c>
      <c r="N444" s="181" t="s">
        <v>43</v>
      </c>
      <c r="P444" s="142">
        <f>O444*H444</f>
        <v>0</v>
      </c>
      <c r="Q444" s="142">
        <v>5.2</v>
      </c>
      <c r="R444" s="142">
        <f>Q444*H444</f>
        <v>5.2</v>
      </c>
      <c r="S444" s="142">
        <v>0</v>
      </c>
      <c r="T444" s="143">
        <f>S444*H444</f>
        <v>0</v>
      </c>
      <c r="AR444" s="144" t="s">
        <v>198</v>
      </c>
      <c r="AT444" s="144" t="s">
        <v>255</v>
      </c>
      <c r="AU444" s="144" t="s">
        <v>88</v>
      </c>
      <c r="AY444" s="16" t="s">
        <v>125</v>
      </c>
      <c r="BE444" s="145">
        <f>IF(N444="základní",J444,0)</f>
        <v>0</v>
      </c>
      <c r="BF444" s="145">
        <f>IF(N444="snížená",J444,0)</f>
        <v>0</v>
      </c>
      <c r="BG444" s="145">
        <f>IF(N444="zákl. přenesená",J444,0)</f>
        <v>0</v>
      </c>
      <c r="BH444" s="145">
        <f>IF(N444="sníž. přenesená",J444,0)</f>
        <v>0</v>
      </c>
      <c r="BI444" s="145">
        <f>IF(N444="nulová",J444,0)</f>
        <v>0</v>
      </c>
      <c r="BJ444" s="16" t="s">
        <v>86</v>
      </c>
      <c r="BK444" s="145">
        <f>ROUND(I444*H444,2)</f>
        <v>0</v>
      </c>
      <c r="BL444" s="16" t="s">
        <v>131</v>
      </c>
      <c r="BM444" s="144" t="s">
        <v>510</v>
      </c>
    </row>
    <row r="445" spans="2:65" s="1" customFormat="1" ht="24.15" customHeight="1" x14ac:dyDescent="0.2">
      <c r="B445" s="31"/>
      <c r="C445" s="132" t="s">
        <v>511</v>
      </c>
      <c r="D445" s="132" t="s">
        <v>127</v>
      </c>
      <c r="E445" s="133" t="s">
        <v>512</v>
      </c>
      <c r="F445" s="134" t="s">
        <v>513</v>
      </c>
      <c r="G445" s="135" t="s">
        <v>390</v>
      </c>
      <c r="H445" s="136">
        <v>1</v>
      </c>
      <c r="I445" s="137"/>
      <c r="J445" s="138">
        <f>ROUND(I445*H445,2)</f>
        <v>0</v>
      </c>
      <c r="K445" s="139"/>
      <c r="L445" s="31"/>
      <c r="M445" s="140" t="s">
        <v>1</v>
      </c>
      <c r="N445" s="141" t="s">
        <v>43</v>
      </c>
      <c r="P445" s="142">
        <f>O445*H445</f>
        <v>0</v>
      </c>
      <c r="Q445" s="142">
        <v>9.7300000000000008E-3</v>
      </c>
      <c r="R445" s="142">
        <f>Q445*H445</f>
        <v>9.7300000000000008E-3</v>
      </c>
      <c r="S445" s="142">
        <v>0</v>
      </c>
      <c r="T445" s="143">
        <f>S445*H445</f>
        <v>0</v>
      </c>
      <c r="AR445" s="144" t="s">
        <v>131</v>
      </c>
      <c r="AT445" s="144" t="s">
        <v>127</v>
      </c>
      <c r="AU445" s="144" t="s">
        <v>88</v>
      </c>
      <c r="AY445" s="16" t="s">
        <v>125</v>
      </c>
      <c r="BE445" s="145">
        <f>IF(N445="základní",J445,0)</f>
        <v>0</v>
      </c>
      <c r="BF445" s="145">
        <f>IF(N445="snížená",J445,0)</f>
        <v>0</v>
      </c>
      <c r="BG445" s="145">
        <f>IF(N445="zákl. přenesená",J445,0)</f>
        <v>0</v>
      </c>
      <c r="BH445" s="145">
        <f>IF(N445="sníž. přenesená",J445,0)</f>
        <v>0</v>
      </c>
      <c r="BI445" s="145">
        <f>IF(N445="nulová",J445,0)</f>
        <v>0</v>
      </c>
      <c r="BJ445" s="16" t="s">
        <v>86</v>
      </c>
      <c r="BK445" s="145">
        <f>ROUND(I445*H445,2)</f>
        <v>0</v>
      </c>
      <c r="BL445" s="16" t="s">
        <v>131</v>
      </c>
      <c r="BM445" s="144" t="s">
        <v>514</v>
      </c>
    </row>
    <row r="446" spans="2:65" s="12" customFormat="1" x14ac:dyDescent="0.2">
      <c r="B446" s="150"/>
      <c r="D446" s="151" t="s">
        <v>135</v>
      </c>
      <c r="E446" s="152" t="s">
        <v>1</v>
      </c>
      <c r="F446" s="153" t="s">
        <v>488</v>
      </c>
      <c r="H446" s="152" t="s">
        <v>1</v>
      </c>
      <c r="I446" s="154"/>
      <c r="L446" s="150"/>
      <c r="M446" s="155"/>
      <c r="T446" s="156"/>
      <c r="AT446" s="152" t="s">
        <v>135</v>
      </c>
      <c r="AU446" s="152" t="s">
        <v>88</v>
      </c>
      <c r="AV446" s="12" t="s">
        <v>86</v>
      </c>
      <c r="AW446" s="12" t="s">
        <v>35</v>
      </c>
      <c r="AX446" s="12" t="s">
        <v>78</v>
      </c>
      <c r="AY446" s="152" t="s">
        <v>125</v>
      </c>
    </row>
    <row r="447" spans="2:65" s="13" customFormat="1" x14ac:dyDescent="0.2">
      <c r="B447" s="157"/>
      <c r="D447" s="151" t="s">
        <v>135</v>
      </c>
      <c r="E447" s="158" t="s">
        <v>1</v>
      </c>
      <c r="F447" s="159" t="s">
        <v>86</v>
      </c>
      <c r="H447" s="160">
        <v>1</v>
      </c>
      <c r="I447" s="161"/>
      <c r="L447" s="157"/>
      <c r="M447" s="162"/>
      <c r="T447" s="163"/>
      <c r="AT447" s="158" t="s">
        <v>135</v>
      </c>
      <c r="AU447" s="158" t="s">
        <v>88</v>
      </c>
      <c r="AV447" s="13" t="s">
        <v>88</v>
      </c>
      <c r="AW447" s="13" t="s">
        <v>35</v>
      </c>
      <c r="AX447" s="13" t="s">
        <v>86</v>
      </c>
      <c r="AY447" s="158" t="s">
        <v>125</v>
      </c>
    </row>
    <row r="448" spans="2:65" s="1" customFormat="1" ht="24.15" customHeight="1" x14ac:dyDescent="0.2">
      <c r="B448" s="31"/>
      <c r="C448" s="171" t="s">
        <v>515</v>
      </c>
      <c r="D448" s="171" t="s">
        <v>255</v>
      </c>
      <c r="E448" s="172" t="s">
        <v>516</v>
      </c>
      <c r="F448" s="173" t="s">
        <v>517</v>
      </c>
      <c r="G448" s="174" t="s">
        <v>390</v>
      </c>
      <c r="H448" s="175">
        <v>1</v>
      </c>
      <c r="I448" s="176"/>
      <c r="J448" s="177">
        <f>ROUND(I448*H448,2)</f>
        <v>0</v>
      </c>
      <c r="K448" s="178"/>
      <c r="L448" s="179"/>
      <c r="M448" s="180" t="s">
        <v>1</v>
      </c>
      <c r="N448" s="181" t="s">
        <v>43</v>
      </c>
      <c r="P448" s="142">
        <f>O448*H448</f>
        <v>0</v>
      </c>
      <c r="Q448" s="142">
        <v>0.32</v>
      </c>
      <c r="R448" s="142">
        <f>Q448*H448</f>
        <v>0.32</v>
      </c>
      <c r="S448" s="142">
        <v>0</v>
      </c>
      <c r="T448" s="143">
        <f>S448*H448</f>
        <v>0</v>
      </c>
      <c r="AR448" s="144" t="s">
        <v>198</v>
      </c>
      <c r="AT448" s="144" t="s">
        <v>255</v>
      </c>
      <c r="AU448" s="144" t="s">
        <v>88</v>
      </c>
      <c r="AY448" s="16" t="s">
        <v>125</v>
      </c>
      <c r="BE448" s="145">
        <f>IF(N448="základní",J448,0)</f>
        <v>0</v>
      </c>
      <c r="BF448" s="145">
        <f>IF(N448="snížená",J448,0)</f>
        <v>0</v>
      </c>
      <c r="BG448" s="145">
        <f>IF(N448="zákl. přenesená",J448,0)</f>
        <v>0</v>
      </c>
      <c r="BH448" s="145">
        <f>IF(N448="sníž. přenesená",J448,0)</f>
        <v>0</v>
      </c>
      <c r="BI448" s="145">
        <f>IF(N448="nulová",J448,0)</f>
        <v>0</v>
      </c>
      <c r="BJ448" s="16" t="s">
        <v>86</v>
      </c>
      <c r="BK448" s="145">
        <f>ROUND(I448*H448,2)</f>
        <v>0</v>
      </c>
      <c r="BL448" s="16" t="s">
        <v>131</v>
      </c>
      <c r="BM448" s="144" t="s">
        <v>518</v>
      </c>
    </row>
    <row r="449" spans="2:65" s="1" customFormat="1" ht="24.15" customHeight="1" x14ac:dyDescent="0.2">
      <c r="B449" s="31"/>
      <c r="C449" s="132" t="s">
        <v>519</v>
      </c>
      <c r="D449" s="132" t="s">
        <v>127</v>
      </c>
      <c r="E449" s="133" t="s">
        <v>520</v>
      </c>
      <c r="F449" s="134" t="s">
        <v>521</v>
      </c>
      <c r="G449" s="135" t="s">
        <v>390</v>
      </c>
      <c r="H449" s="136">
        <v>1</v>
      </c>
      <c r="I449" s="137"/>
      <c r="J449" s="138">
        <f>ROUND(I449*H449,2)</f>
        <v>0</v>
      </c>
      <c r="K449" s="139"/>
      <c r="L449" s="31"/>
      <c r="M449" s="140" t="s">
        <v>1</v>
      </c>
      <c r="N449" s="141" t="s">
        <v>43</v>
      </c>
      <c r="P449" s="142">
        <f>O449*H449</f>
        <v>0</v>
      </c>
      <c r="Q449" s="142">
        <v>9.8899999999999995E-3</v>
      </c>
      <c r="R449" s="142">
        <f>Q449*H449</f>
        <v>9.8899999999999995E-3</v>
      </c>
      <c r="S449" s="142">
        <v>0</v>
      </c>
      <c r="T449" s="143">
        <f>S449*H449</f>
        <v>0</v>
      </c>
      <c r="AR449" s="144" t="s">
        <v>131</v>
      </c>
      <c r="AT449" s="144" t="s">
        <v>127</v>
      </c>
      <c r="AU449" s="144" t="s">
        <v>88</v>
      </c>
      <c r="AY449" s="16" t="s">
        <v>125</v>
      </c>
      <c r="BE449" s="145">
        <f>IF(N449="základní",J449,0)</f>
        <v>0</v>
      </c>
      <c r="BF449" s="145">
        <f>IF(N449="snížená",J449,0)</f>
        <v>0</v>
      </c>
      <c r="BG449" s="145">
        <f>IF(N449="zákl. přenesená",J449,0)</f>
        <v>0</v>
      </c>
      <c r="BH449" s="145">
        <f>IF(N449="sníž. přenesená",J449,0)</f>
        <v>0</v>
      </c>
      <c r="BI449" s="145">
        <f>IF(N449="nulová",J449,0)</f>
        <v>0</v>
      </c>
      <c r="BJ449" s="16" t="s">
        <v>86</v>
      </c>
      <c r="BK449" s="145">
        <f>ROUND(I449*H449,2)</f>
        <v>0</v>
      </c>
      <c r="BL449" s="16" t="s">
        <v>131</v>
      </c>
      <c r="BM449" s="144" t="s">
        <v>522</v>
      </c>
    </row>
    <row r="450" spans="2:65" s="1" customFormat="1" x14ac:dyDescent="0.2">
      <c r="B450" s="31"/>
      <c r="D450" s="146" t="s">
        <v>133</v>
      </c>
      <c r="F450" s="147" t="s">
        <v>523</v>
      </c>
      <c r="I450" s="148"/>
      <c r="L450" s="31"/>
      <c r="M450" s="149"/>
      <c r="T450" s="55"/>
      <c r="AT450" s="16" t="s">
        <v>133</v>
      </c>
      <c r="AU450" s="16" t="s">
        <v>88</v>
      </c>
    </row>
    <row r="451" spans="2:65" s="12" customFormat="1" x14ac:dyDescent="0.2">
      <c r="B451" s="150"/>
      <c r="D451" s="151" t="s">
        <v>135</v>
      </c>
      <c r="E451" s="152" t="s">
        <v>1</v>
      </c>
      <c r="F451" s="153" t="s">
        <v>245</v>
      </c>
      <c r="H451" s="152" t="s">
        <v>1</v>
      </c>
      <c r="I451" s="154"/>
      <c r="L451" s="150"/>
      <c r="M451" s="155"/>
      <c r="T451" s="156"/>
      <c r="AT451" s="152" t="s">
        <v>135</v>
      </c>
      <c r="AU451" s="152" t="s">
        <v>88</v>
      </c>
      <c r="AV451" s="12" t="s">
        <v>86</v>
      </c>
      <c r="AW451" s="12" t="s">
        <v>35</v>
      </c>
      <c r="AX451" s="12" t="s">
        <v>78</v>
      </c>
      <c r="AY451" s="152" t="s">
        <v>125</v>
      </c>
    </row>
    <row r="452" spans="2:65" s="13" customFormat="1" x14ac:dyDescent="0.2">
      <c r="B452" s="157"/>
      <c r="D452" s="151" t="s">
        <v>135</v>
      </c>
      <c r="E452" s="158" t="s">
        <v>1</v>
      </c>
      <c r="F452" s="159" t="s">
        <v>497</v>
      </c>
      <c r="H452" s="160">
        <v>1</v>
      </c>
      <c r="I452" s="161"/>
      <c r="L452" s="157"/>
      <c r="M452" s="162"/>
      <c r="T452" s="163"/>
      <c r="AT452" s="158" t="s">
        <v>135</v>
      </c>
      <c r="AU452" s="158" t="s">
        <v>88</v>
      </c>
      <c r="AV452" s="13" t="s">
        <v>88</v>
      </c>
      <c r="AW452" s="13" t="s">
        <v>35</v>
      </c>
      <c r="AX452" s="13" t="s">
        <v>86</v>
      </c>
      <c r="AY452" s="158" t="s">
        <v>125</v>
      </c>
    </row>
    <row r="453" spans="2:65" s="1" customFormat="1" ht="24.15" customHeight="1" x14ac:dyDescent="0.2">
      <c r="B453" s="31"/>
      <c r="C453" s="171" t="s">
        <v>524</v>
      </c>
      <c r="D453" s="171" t="s">
        <v>255</v>
      </c>
      <c r="E453" s="172" t="s">
        <v>525</v>
      </c>
      <c r="F453" s="173" t="s">
        <v>526</v>
      </c>
      <c r="G453" s="174" t="s">
        <v>390</v>
      </c>
      <c r="H453" s="175">
        <v>1</v>
      </c>
      <c r="I453" s="176"/>
      <c r="J453" s="177">
        <f>ROUND(I453*H453,2)</f>
        <v>0</v>
      </c>
      <c r="K453" s="178"/>
      <c r="L453" s="179"/>
      <c r="M453" s="180" t="s">
        <v>1</v>
      </c>
      <c r="N453" s="181" t="s">
        <v>43</v>
      </c>
      <c r="P453" s="142">
        <f>O453*H453</f>
        <v>0</v>
      </c>
      <c r="Q453" s="142">
        <v>0.26200000000000001</v>
      </c>
      <c r="R453" s="142">
        <f>Q453*H453</f>
        <v>0.26200000000000001</v>
      </c>
      <c r="S453" s="142">
        <v>0</v>
      </c>
      <c r="T453" s="143">
        <f>S453*H453</f>
        <v>0</v>
      </c>
      <c r="AR453" s="144" t="s">
        <v>198</v>
      </c>
      <c r="AT453" s="144" t="s">
        <v>255</v>
      </c>
      <c r="AU453" s="144" t="s">
        <v>88</v>
      </c>
      <c r="AY453" s="16" t="s">
        <v>125</v>
      </c>
      <c r="BE453" s="145">
        <f>IF(N453="základní",J453,0)</f>
        <v>0</v>
      </c>
      <c r="BF453" s="145">
        <f>IF(N453="snížená",J453,0)</f>
        <v>0</v>
      </c>
      <c r="BG453" s="145">
        <f>IF(N453="zákl. přenesená",J453,0)</f>
        <v>0</v>
      </c>
      <c r="BH453" s="145">
        <f>IF(N453="sníž. přenesená",J453,0)</f>
        <v>0</v>
      </c>
      <c r="BI453" s="145">
        <f>IF(N453="nulová",J453,0)</f>
        <v>0</v>
      </c>
      <c r="BJ453" s="16" t="s">
        <v>86</v>
      </c>
      <c r="BK453" s="145">
        <f>ROUND(I453*H453,2)</f>
        <v>0</v>
      </c>
      <c r="BL453" s="16" t="s">
        <v>131</v>
      </c>
      <c r="BM453" s="144" t="s">
        <v>527</v>
      </c>
    </row>
    <row r="454" spans="2:65" s="1" customFormat="1" ht="24.15" customHeight="1" x14ac:dyDescent="0.2">
      <c r="B454" s="31"/>
      <c r="C454" s="132" t="s">
        <v>528</v>
      </c>
      <c r="D454" s="132" t="s">
        <v>127</v>
      </c>
      <c r="E454" s="133" t="s">
        <v>529</v>
      </c>
      <c r="F454" s="134" t="s">
        <v>530</v>
      </c>
      <c r="G454" s="135" t="s">
        <v>390</v>
      </c>
      <c r="H454" s="136">
        <v>2</v>
      </c>
      <c r="I454" s="137"/>
      <c r="J454" s="138">
        <f>ROUND(I454*H454,2)</f>
        <v>0</v>
      </c>
      <c r="K454" s="139"/>
      <c r="L454" s="31"/>
      <c r="M454" s="140" t="s">
        <v>1</v>
      </c>
      <c r="N454" s="141" t="s">
        <v>43</v>
      </c>
      <c r="P454" s="142">
        <f>O454*H454</f>
        <v>0</v>
      </c>
      <c r="Q454" s="142">
        <v>9.8899999999999995E-3</v>
      </c>
      <c r="R454" s="142">
        <f>Q454*H454</f>
        <v>1.9779999999999999E-2</v>
      </c>
      <c r="S454" s="142">
        <v>0</v>
      </c>
      <c r="T454" s="143">
        <f>S454*H454</f>
        <v>0</v>
      </c>
      <c r="AR454" s="144" t="s">
        <v>131</v>
      </c>
      <c r="AT454" s="144" t="s">
        <v>127</v>
      </c>
      <c r="AU454" s="144" t="s">
        <v>88</v>
      </c>
      <c r="AY454" s="16" t="s">
        <v>125</v>
      </c>
      <c r="BE454" s="145">
        <f>IF(N454="základní",J454,0)</f>
        <v>0</v>
      </c>
      <c r="BF454" s="145">
        <f>IF(N454="snížená",J454,0)</f>
        <v>0</v>
      </c>
      <c r="BG454" s="145">
        <f>IF(N454="zákl. přenesená",J454,0)</f>
        <v>0</v>
      </c>
      <c r="BH454" s="145">
        <f>IF(N454="sníž. přenesená",J454,0)</f>
        <v>0</v>
      </c>
      <c r="BI454" s="145">
        <f>IF(N454="nulová",J454,0)</f>
        <v>0</v>
      </c>
      <c r="BJ454" s="16" t="s">
        <v>86</v>
      </c>
      <c r="BK454" s="145">
        <f>ROUND(I454*H454,2)</f>
        <v>0</v>
      </c>
      <c r="BL454" s="16" t="s">
        <v>131</v>
      </c>
      <c r="BM454" s="144" t="s">
        <v>531</v>
      </c>
    </row>
    <row r="455" spans="2:65" s="1" customFormat="1" x14ac:dyDescent="0.2">
      <c r="B455" s="31"/>
      <c r="D455" s="146" t="s">
        <v>133</v>
      </c>
      <c r="F455" s="147" t="s">
        <v>532</v>
      </c>
      <c r="I455" s="148"/>
      <c r="L455" s="31"/>
      <c r="M455" s="149"/>
      <c r="T455" s="55"/>
      <c r="AT455" s="16" t="s">
        <v>133</v>
      </c>
      <c r="AU455" s="16" t="s">
        <v>88</v>
      </c>
    </row>
    <row r="456" spans="2:65" s="12" customFormat="1" x14ac:dyDescent="0.2">
      <c r="B456" s="150"/>
      <c r="D456" s="151" t="s">
        <v>135</v>
      </c>
      <c r="E456" s="152" t="s">
        <v>1</v>
      </c>
      <c r="F456" s="153" t="s">
        <v>245</v>
      </c>
      <c r="H456" s="152" t="s">
        <v>1</v>
      </c>
      <c r="I456" s="154"/>
      <c r="L456" s="150"/>
      <c r="M456" s="155"/>
      <c r="T456" s="156"/>
      <c r="AT456" s="152" t="s">
        <v>135</v>
      </c>
      <c r="AU456" s="152" t="s">
        <v>88</v>
      </c>
      <c r="AV456" s="12" t="s">
        <v>86</v>
      </c>
      <c r="AW456" s="12" t="s">
        <v>35</v>
      </c>
      <c r="AX456" s="12" t="s">
        <v>78</v>
      </c>
      <c r="AY456" s="152" t="s">
        <v>125</v>
      </c>
    </row>
    <row r="457" spans="2:65" s="13" customFormat="1" x14ac:dyDescent="0.2">
      <c r="B457" s="157"/>
      <c r="D457" s="151" t="s">
        <v>135</v>
      </c>
      <c r="E457" s="158" t="s">
        <v>1</v>
      </c>
      <c r="F457" s="159" t="s">
        <v>533</v>
      </c>
      <c r="H457" s="160">
        <v>2</v>
      </c>
      <c r="I457" s="161"/>
      <c r="L457" s="157"/>
      <c r="M457" s="162"/>
      <c r="T457" s="163"/>
      <c r="AT457" s="158" t="s">
        <v>135</v>
      </c>
      <c r="AU457" s="158" t="s">
        <v>88</v>
      </c>
      <c r="AV457" s="13" t="s">
        <v>88</v>
      </c>
      <c r="AW457" s="13" t="s">
        <v>35</v>
      </c>
      <c r="AX457" s="13" t="s">
        <v>86</v>
      </c>
      <c r="AY457" s="158" t="s">
        <v>125</v>
      </c>
    </row>
    <row r="458" spans="2:65" s="1" customFormat="1" ht="24.15" customHeight="1" x14ac:dyDescent="0.2">
      <c r="B458" s="31"/>
      <c r="C458" s="171" t="s">
        <v>534</v>
      </c>
      <c r="D458" s="171" t="s">
        <v>255</v>
      </c>
      <c r="E458" s="172" t="s">
        <v>535</v>
      </c>
      <c r="F458" s="173" t="s">
        <v>536</v>
      </c>
      <c r="G458" s="174" t="s">
        <v>390</v>
      </c>
      <c r="H458" s="175">
        <v>2</v>
      </c>
      <c r="I458" s="176"/>
      <c r="J458" s="177">
        <f>ROUND(I458*H458,2)</f>
        <v>0</v>
      </c>
      <c r="K458" s="178"/>
      <c r="L458" s="179"/>
      <c r="M458" s="180" t="s">
        <v>1</v>
      </c>
      <c r="N458" s="181" t="s">
        <v>43</v>
      </c>
      <c r="P458" s="142">
        <f>O458*H458</f>
        <v>0</v>
      </c>
      <c r="Q458" s="142">
        <v>0.52600000000000002</v>
      </c>
      <c r="R458" s="142">
        <f>Q458*H458</f>
        <v>1.052</v>
      </c>
      <c r="S458" s="142">
        <v>0</v>
      </c>
      <c r="T458" s="143">
        <f>S458*H458</f>
        <v>0</v>
      </c>
      <c r="AR458" s="144" t="s">
        <v>198</v>
      </c>
      <c r="AT458" s="144" t="s">
        <v>255</v>
      </c>
      <c r="AU458" s="144" t="s">
        <v>88</v>
      </c>
      <c r="AY458" s="16" t="s">
        <v>125</v>
      </c>
      <c r="BE458" s="145">
        <f>IF(N458="základní",J458,0)</f>
        <v>0</v>
      </c>
      <c r="BF458" s="145">
        <f>IF(N458="snížená",J458,0)</f>
        <v>0</v>
      </c>
      <c r="BG458" s="145">
        <f>IF(N458="zákl. přenesená",J458,0)</f>
        <v>0</v>
      </c>
      <c r="BH458" s="145">
        <f>IF(N458="sníž. přenesená",J458,0)</f>
        <v>0</v>
      </c>
      <c r="BI458" s="145">
        <f>IF(N458="nulová",J458,0)</f>
        <v>0</v>
      </c>
      <c r="BJ458" s="16" t="s">
        <v>86</v>
      </c>
      <c r="BK458" s="145">
        <f>ROUND(I458*H458,2)</f>
        <v>0</v>
      </c>
      <c r="BL458" s="16" t="s">
        <v>131</v>
      </c>
      <c r="BM458" s="144" t="s">
        <v>537</v>
      </c>
    </row>
    <row r="459" spans="2:65" s="1" customFormat="1" ht="24.15" customHeight="1" x14ac:dyDescent="0.2">
      <c r="B459" s="31"/>
      <c r="C459" s="132" t="s">
        <v>538</v>
      </c>
      <c r="D459" s="132" t="s">
        <v>127</v>
      </c>
      <c r="E459" s="133" t="s">
        <v>539</v>
      </c>
      <c r="F459" s="134" t="s">
        <v>540</v>
      </c>
      <c r="G459" s="135" t="s">
        <v>390</v>
      </c>
      <c r="H459" s="136">
        <v>1</v>
      </c>
      <c r="I459" s="137"/>
      <c r="J459" s="138">
        <f>ROUND(I459*H459,2)</f>
        <v>0</v>
      </c>
      <c r="K459" s="139"/>
      <c r="L459" s="31"/>
      <c r="M459" s="140" t="s">
        <v>1</v>
      </c>
      <c r="N459" s="141" t="s">
        <v>43</v>
      </c>
      <c r="P459" s="142">
        <f>O459*H459</f>
        <v>0</v>
      </c>
      <c r="Q459" s="142">
        <v>1.018E-2</v>
      </c>
      <c r="R459" s="142">
        <f>Q459*H459</f>
        <v>1.018E-2</v>
      </c>
      <c r="S459" s="142">
        <v>0</v>
      </c>
      <c r="T459" s="143">
        <f>S459*H459</f>
        <v>0</v>
      </c>
      <c r="AR459" s="144" t="s">
        <v>131</v>
      </c>
      <c r="AT459" s="144" t="s">
        <v>127</v>
      </c>
      <c r="AU459" s="144" t="s">
        <v>88</v>
      </c>
      <c r="AY459" s="16" t="s">
        <v>125</v>
      </c>
      <c r="BE459" s="145">
        <f>IF(N459="základní",J459,0)</f>
        <v>0</v>
      </c>
      <c r="BF459" s="145">
        <f>IF(N459="snížená",J459,0)</f>
        <v>0</v>
      </c>
      <c r="BG459" s="145">
        <f>IF(N459="zákl. přenesená",J459,0)</f>
        <v>0</v>
      </c>
      <c r="BH459" s="145">
        <f>IF(N459="sníž. přenesená",J459,0)</f>
        <v>0</v>
      </c>
      <c r="BI459" s="145">
        <f>IF(N459="nulová",J459,0)</f>
        <v>0</v>
      </c>
      <c r="BJ459" s="16" t="s">
        <v>86</v>
      </c>
      <c r="BK459" s="145">
        <f>ROUND(I459*H459,2)</f>
        <v>0</v>
      </c>
      <c r="BL459" s="16" t="s">
        <v>131</v>
      </c>
      <c r="BM459" s="144" t="s">
        <v>541</v>
      </c>
    </row>
    <row r="460" spans="2:65" s="13" customFormat="1" x14ac:dyDescent="0.2">
      <c r="B460" s="157"/>
      <c r="D460" s="151" t="s">
        <v>135</v>
      </c>
      <c r="E460" s="158" t="s">
        <v>1</v>
      </c>
      <c r="F460" s="159" t="s">
        <v>86</v>
      </c>
      <c r="H460" s="160">
        <v>1</v>
      </c>
      <c r="I460" s="161"/>
      <c r="L460" s="157"/>
      <c r="M460" s="162"/>
      <c r="T460" s="163"/>
      <c r="AT460" s="158" t="s">
        <v>135</v>
      </c>
      <c r="AU460" s="158" t="s">
        <v>88</v>
      </c>
      <c r="AV460" s="13" t="s">
        <v>88</v>
      </c>
      <c r="AW460" s="13" t="s">
        <v>35</v>
      </c>
      <c r="AX460" s="13" t="s">
        <v>86</v>
      </c>
      <c r="AY460" s="158" t="s">
        <v>125</v>
      </c>
    </row>
    <row r="461" spans="2:65" s="1" customFormat="1" ht="24.15" customHeight="1" x14ac:dyDescent="0.2">
      <c r="B461" s="31"/>
      <c r="C461" s="171" t="s">
        <v>542</v>
      </c>
      <c r="D461" s="171" t="s">
        <v>255</v>
      </c>
      <c r="E461" s="172" t="s">
        <v>543</v>
      </c>
      <c r="F461" s="173" t="s">
        <v>544</v>
      </c>
      <c r="G461" s="174" t="s">
        <v>390</v>
      </c>
      <c r="H461" s="175">
        <v>1</v>
      </c>
      <c r="I461" s="176"/>
      <c r="J461" s="177">
        <f>ROUND(I461*H461,2)</f>
        <v>0</v>
      </c>
      <c r="K461" s="178"/>
      <c r="L461" s="179"/>
      <c r="M461" s="180" t="s">
        <v>1</v>
      </c>
      <c r="N461" s="181" t="s">
        <v>43</v>
      </c>
      <c r="P461" s="142">
        <f>O461*H461</f>
        <v>0</v>
      </c>
      <c r="Q461" s="142">
        <v>0.87</v>
      </c>
      <c r="R461" s="142">
        <f>Q461*H461</f>
        <v>0.87</v>
      </c>
      <c r="S461" s="142">
        <v>0</v>
      </c>
      <c r="T461" s="143">
        <f>S461*H461</f>
        <v>0</v>
      </c>
      <c r="AR461" s="144" t="s">
        <v>198</v>
      </c>
      <c r="AT461" s="144" t="s">
        <v>255</v>
      </c>
      <c r="AU461" s="144" t="s">
        <v>88</v>
      </c>
      <c r="AY461" s="16" t="s">
        <v>125</v>
      </c>
      <c r="BE461" s="145">
        <f>IF(N461="základní",J461,0)</f>
        <v>0</v>
      </c>
      <c r="BF461" s="145">
        <f>IF(N461="snížená",J461,0)</f>
        <v>0</v>
      </c>
      <c r="BG461" s="145">
        <f>IF(N461="zákl. přenesená",J461,0)</f>
        <v>0</v>
      </c>
      <c r="BH461" s="145">
        <f>IF(N461="sníž. přenesená",J461,0)</f>
        <v>0</v>
      </c>
      <c r="BI461" s="145">
        <f>IF(N461="nulová",J461,0)</f>
        <v>0</v>
      </c>
      <c r="BJ461" s="16" t="s">
        <v>86</v>
      </c>
      <c r="BK461" s="145">
        <f>ROUND(I461*H461,2)</f>
        <v>0</v>
      </c>
      <c r="BL461" s="16" t="s">
        <v>131</v>
      </c>
      <c r="BM461" s="144" t="s">
        <v>545</v>
      </c>
    </row>
    <row r="462" spans="2:65" s="1" customFormat="1" ht="24.15" customHeight="1" x14ac:dyDescent="0.2">
      <c r="B462" s="31"/>
      <c r="C462" s="132" t="s">
        <v>546</v>
      </c>
      <c r="D462" s="132" t="s">
        <v>127</v>
      </c>
      <c r="E462" s="133" t="s">
        <v>547</v>
      </c>
      <c r="F462" s="134" t="s">
        <v>548</v>
      </c>
      <c r="G462" s="135" t="s">
        <v>390</v>
      </c>
      <c r="H462" s="136">
        <v>1</v>
      </c>
      <c r="I462" s="137"/>
      <c r="J462" s="138">
        <f>ROUND(I462*H462,2)</f>
        <v>0</v>
      </c>
      <c r="K462" s="139"/>
      <c r="L462" s="31"/>
      <c r="M462" s="140" t="s">
        <v>1</v>
      </c>
      <c r="N462" s="141" t="s">
        <v>43</v>
      </c>
      <c r="P462" s="142">
        <f>O462*H462</f>
        <v>0</v>
      </c>
      <c r="Q462" s="142">
        <v>1.2030000000000001E-2</v>
      </c>
      <c r="R462" s="142">
        <f>Q462*H462</f>
        <v>1.2030000000000001E-2</v>
      </c>
      <c r="S462" s="142">
        <v>0</v>
      </c>
      <c r="T462" s="143">
        <f>S462*H462</f>
        <v>0</v>
      </c>
      <c r="AR462" s="144" t="s">
        <v>131</v>
      </c>
      <c r="AT462" s="144" t="s">
        <v>127</v>
      </c>
      <c r="AU462" s="144" t="s">
        <v>88</v>
      </c>
      <c r="AY462" s="16" t="s">
        <v>125</v>
      </c>
      <c r="BE462" s="145">
        <f>IF(N462="základní",J462,0)</f>
        <v>0</v>
      </c>
      <c r="BF462" s="145">
        <f>IF(N462="snížená",J462,0)</f>
        <v>0</v>
      </c>
      <c r="BG462" s="145">
        <f>IF(N462="zákl. přenesená",J462,0)</f>
        <v>0</v>
      </c>
      <c r="BH462" s="145">
        <f>IF(N462="sníž. přenesená",J462,0)</f>
        <v>0</v>
      </c>
      <c r="BI462" s="145">
        <f>IF(N462="nulová",J462,0)</f>
        <v>0</v>
      </c>
      <c r="BJ462" s="16" t="s">
        <v>86</v>
      </c>
      <c r="BK462" s="145">
        <f>ROUND(I462*H462,2)</f>
        <v>0</v>
      </c>
      <c r="BL462" s="16" t="s">
        <v>131</v>
      </c>
      <c r="BM462" s="144" t="s">
        <v>549</v>
      </c>
    </row>
    <row r="463" spans="2:65" s="1" customFormat="1" x14ac:dyDescent="0.2">
      <c r="B463" s="31"/>
      <c r="D463" s="146" t="s">
        <v>133</v>
      </c>
      <c r="F463" s="147" t="s">
        <v>550</v>
      </c>
      <c r="I463" s="148"/>
      <c r="L463" s="31"/>
      <c r="M463" s="149"/>
      <c r="T463" s="55"/>
      <c r="AT463" s="16" t="s">
        <v>133</v>
      </c>
      <c r="AU463" s="16" t="s">
        <v>88</v>
      </c>
    </row>
    <row r="464" spans="2:65" s="12" customFormat="1" x14ac:dyDescent="0.2">
      <c r="B464" s="150"/>
      <c r="D464" s="151" t="s">
        <v>135</v>
      </c>
      <c r="E464" s="152" t="s">
        <v>1</v>
      </c>
      <c r="F464" s="153" t="s">
        <v>488</v>
      </c>
      <c r="H464" s="152" t="s">
        <v>1</v>
      </c>
      <c r="I464" s="154"/>
      <c r="L464" s="150"/>
      <c r="M464" s="155"/>
      <c r="T464" s="156"/>
      <c r="AT464" s="152" t="s">
        <v>135</v>
      </c>
      <c r="AU464" s="152" t="s">
        <v>88</v>
      </c>
      <c r="AV464" s="12" t="s">
        <v>86</v>
      </c>
      <c r="AW464" s="12" t="s">
        <v>35</v>
      </c>
      <c r="AX464" s="12" t="s">
        <v>78</v>
      </c>
      <c r="AY464" s="152" t="s">
        <v>125</v>
      </c>
    </row>
    <row r="465" spans="2:65" s="13" customFormat="1" x14ac:dyDescent="0.2">
      <c r="B465" s="157"/>
      <c r="D465" s="151" t="s">
        <v>135</v>
      </c>
      <c r="E465" s="158" t="s">
        <v>1</v>
      </c>
      <c r="F465" s="159" t="s">
        <v>551</v>
      </c>
      <c r="H465" s="160">
        <v>1</v>
      </c>
      <c r="I465" s="161"/>
      <c r="L465" s="157"/>
      <c r="M465" s="162"/>
      <c r="T465" s="163"/>
      <c r="AT465" s="158" t="s">
        <v>135</v>
      </c>
      <c r="AU465" s="158" t="s">
        <v>88</v>
      </c>
      <c r="AV465" s="13" t="s">
        <v>88</v>
      </c>
      <c r="AW465" s="13" t="s">
        <v>35</v>
      </c>
      <c r="AX465" s="13" t="s">
        <v>86</v>
      </c>
      <c r="AY465" s="158" t="s">
        <v>125</v>
      </c>
    </row>
    <row r="466" spans="2:65" s="1" customFormat="1" ht="33" customHeight="1" x14ac:dyDescent="0.2">
      <c r="B466" s="31"/>
      <c r="C466" s="171" t="s">
        <v>552</v>
      </c>
      <c r="D466" s="171" t="s">
        <v>255</v>
      </c>
      <c r="E466" s="172" t="s">
        <v>553</v>
      </c>
      <c r="F466" s="173" t="s">
        <v>554</v>
      </c>
      <c r="G466" s="174" t="s">
        <v>390</v>
      </c>
      <c r="H466" s="175">
        <v>1</v>
      </c>
      <c r="I466" s="176"/>
      <c r="J466" s="177">
        <f>ROUND(I466*H466,2)</f>
        <v>0</v>
      </c>
      <c r="K466" s="178"/>
      <c r="L466" s="179"/>
      <c r="M466" s="180" t="s">
        <v>1</v>
      </c>
      <c r="N466" s="181" t="s">
        <v>43</v>
      </c>
      <c r="P466" s="142">
        <f>O466*H466</f>
        <v>0</v>
      </c>
      <c r="Q466" s="142">
        <v>0.50800000000000001</v>
      </c>
      <c r="R466" s="142">
        <f>Q466*H466</f>
        <v>0.50800000000000001</v>
      </c>
      <c r="S466" s="142">
        <v>0</v>
      </c>
      <c r="T466" s="143">
        <f>S466*H466</f>
        <v>0</v>
      </c>
      <c r="AR466" s="144" t="s">
        <v>198</v>
      </c>
      <c r="AT466" s="144" t="s">
        <v>255</v>
      </c>
      <c r="AU466" s="144" t="s">
        <v>88</v>
      </c>
      <c r="AY466" s="16" t="s">
        <v>125</v>
      </c>
      <c r="BE466" s="145">
        <f>IF(N466="základní",J466,0)</f>
        <v>0</v>
      </c>
      <c r="BF466" s="145">
        <f>IF(N466="snížená",J466,0)</f>
        <v>0</v>
      </c>
      <c r="BG466" s="145">
        <f>IF(N466="zákl. přenesená",J466,0)</f>
        <v>0</v>
      </c>
      <c r="BH466" s="145">
        <f>IF(N466="sníž. přenesená",J466,0)</f>
        <v>0</v>
      </c>
      <c r="BI466" s="145">
        <f>IF(N466="nulová",J466,0)</f>
        <v>0</v>
      </c>
      <c r="BJ466" s="16" t="s">
        <v>86</v>
      </c>
      <c r="BK466" s="145">
        <f>ROUND(I466*H466,2)</f>
        <v>0</v>
      </c>
      <c r="BL466" s="16" t="s">
        <v>131</v>
      </c>
      <c r="BM466" s="144" t="s">
        <v>555</v>
      </c>
    </row>
    <row r="467" spans="2:65" s="1" customFormat="1" ht="24.15" customHeight="1" x14ac:dyDescent="0.2">
      <c r="B467" s="31"/>
      <c r="C467" s="132" t="s">
        <v>556</v>
      </c>
      <c r="D467" s="132" t="s">
        <v>127</v>
      </c>
      <c r="E467" s="133" t="s">
        <v>557</v>
      </c>
      <c r="F467" s="134" t="s">
        <v>558</v>
      </c>
      <c r="G467" s="135" t="s">
        <v>390</v>
      </c>
      <c r="H467" s="136">
        <v>1</v>
      </c>
      <c r="I467" s="137"/>
      <c r="J467" s="138">
        <f>ROUND(I467*H467,2)</f>
        <v>0</v>
      </c>
      <c r="K467" s="139"/>
      <c r="L467" s="31"/>
      <c r="M467" s="140" t="s">
        <v>1</v>
      </c>
      <c r="N467" s="141" t="s">
        <v>43</v>
      </c>
      <c r="P467" s="142">
        <f>O467*H467</f>
        <v>0</v>
      </c>
      <c r="Q467" s="142">
        <v>9.8899999999999995E-3</v>
      </c>
      <c r="R467" s="142">
        <f>Q467*H467</f>
        <v>9.8899999999999995E-3</v>
      </c>
      <c r="S467" s="142">
        <v>0</v>
      </c>
      <c r="T467" s="143">
        <f>S467*H467</f>
        <v>0</v>
      </c>
      <c r="AR467" s="144" t="s">
        <v>131</v>
      </c>
      <c r="AT467" s="144" t="s">
        <v>127</v>
      </c>
      <c r="AU467" s="144" t="s">
        <v>88</v>
      </c>
      <c r="AY467" s="16" t="s">
        <v>125</v>
      </c>
      <c r="BE467" s="145">
        <f>IF(N467="základní",J467,0)</f>
        <v>0</v>
      </c>
      <c r="BF467" s="145">
        <f>IF(N467="snížená",J467,0)</f>
        <v>0</v>
      </c>
      <c r="BG467" s="145">
        <f>IF(N467="zákl. přenesená",J467,0)</f>
        <v>0</v>
      </c>
      <c r="BH467" s="145">
        <f>IF(N467="sníž. přenesená",J467,0)</f>
        <v>0</v>
      </c>
      <c r="BI467" s="145">
        <f>IF(N467="nulová",J467,0)</f>
        <v>0</v>
      </c>
      <c r="BJ467" s="16" t="s">
        <v>86</v>
      </c>
      <c r="BK467" s="145">
        <f>ROUND(I467*H467,2)</f>
        <v>0</v>
      </c>
      <c r="BL467" s="16" t="s">
        <v>131</v>
      </c>
      <c r="BM467" s="144" t="s">
        <v>559</v>
      </c>
    </row>
    <row r="468" spans="2:65" s="1" customFormat="1" x14ac:dyDescent="0.2">
      <c r="B468" s="31"/>
      <c r="D468" s="146" t="s">
        <v>133</v>
      </c>
      <c r="F468" s="147" t="s">
        <v>560</v>
      </c>
      <c r="I468" s="148"/>
      <c r="L468" s="31"/>
      <c r="M468" s="149"/>
      <c r="T468" s="55"/>
      <c r="AT468" s="16" t="s">
        <v>133</v>
      </c>
      <c r="AU468" s="16" t="s">
        <v>88</v>
      </c>
    </row>
    <row r="469" spans="2:65" s="12" customFormat="1" x14ac:dyDescent="0.2">
      <c r="B469" s="150"/>
      <c r="D469" s="151" t="s">
        <v>135</v>
      </c>
      <c r="E469" s="152" t="s">
        <v>1</v>
      </c>
      <c r="F469" s="153" t="s">
        <v>245</v>
      </c>
      <c r="H469" s="152" t="s">
        <v>1</v>
      </c>
      <c r="I469" s="154"/>
      <c r="L469" s="150"/>
      <c r="M469" s="155"/>
      <c r="T469" s="156"/>
      <c r="AT469" s="152" t="s">
        <v>135</v>
      </c>
      <c r="AU469" s="152" t="s">
        <v>88</v>
      </c>
      <c r="AV469" s="12" t="s">
        <v>86</v>
      </c>
      <c r="AW469" s="12" t="s">
        <v>35</v>
      </c>
      <c r="AX469" s="12" t="s">
        <v>78</v>
      </c>
      <c r="AY469" s="152" t="s">
        <v>125</v>
      </c>
    </row>
    <row r="470" spans="2:65" s="13" customFormat="1" x14ac:dyDescent="0.2">
      <c r="B470" s="157"/>
      <c r="D470" s="151" t="s">
        <v>135</v>
      </c>
      <c r="E470" s="158" t="s">
        <v>1</v>
      </c>
      <c r="F470" s="159" t="s">
        <v>497</v>
      </c>
      <c r="H470" s="160">
        <v>1</v>
      </c>
      <c r="I470" s="161"/>
      <c r="L470" s="157"/>
      <c r="M470" s="162"/>
      <c r="T470" s="163"/>
      <c r="AT470" s="158" t="s">
        <v>135</v>
      </c>
      <c r="AU470" s="158" t="s">
        <v>88</v>
      </c>
      <c r="AV470" s="13" t="s">
        <v>88</v>
      </c>
      <c r="AW470" s="13" t="s">
        <v>35</v>
      </c>
      <c r="AX470" s="13" t="s">
        <v>86</v>
      </c>
      <c r="AY470" s="158" t="s">
        <v>125</v>
      </c>
    </row>
    <row r="471" spans="2:65" s="1" customFormat="1" ht="24.15" customHeight="1" x14ac:dyDescent="0.2">
      <c r="B471" s="31"/>
      <c r="C471" s="171" t="s">
        <v>561</v>
      </c>
      <c r="D471" s="171" t="s">
        <v>255</v>
      </c>
      <c r="E471" s="172" t="s">
        <v>562</v>
      </c>
      <c r="F471" s="173" t="s">
        <v>563</v>
      </c>
      <c r="G471" s="174" t="s">
        <v>390</v>
      </c>
      <c r="H471" s="175">
        <v>1</v>
      </c>
      <c r="I471" s="176"/>
      <c r="J471" s="177">
        <f>ROUND(I471*H471,2)</f>
        <v>0</v>
      </c>
      <c r="K471" s="178"/>
      <c r="L471" s="179"/>
      <c r="M471" s="180" t="s">
        <v>1</v>
      </c>
      <c r="N471" s="181" t="s">
        <v>43</v>
      </c>
      <c r="P471" s="142">
        <f>O471*H471</f>
        <v>0</v>
      </c>
      <c r="Q471" s="142">
        <v>0.44900000000000001</v>
      </c>
      <c r="R471" s="142">
        <f>Q471*H471</f>
        <v>0.44900000000000001</v>
      </c>
      <c r="S471" s="142">
        <v>0</v>
      </c>
      <c r="T471" s="143">
        <f>S471*H471</f>
        <v>0</v>
      </c>
      <c r="AR471" s="144" t="s">
        <v>198</v>
      </c>
      <c r="AT471" s="144" t="s">
        <v>255</v>
      </c>
      <c r="AU471" s="144" t="s">
        <v>88</v>
      </c>
      <c r="AY471" s="16" t="s">
        <v>125</v>
      </c>
      <c r="BE471" s="145">
        <f>IF(N471="základní",J471,0)</f>
        <v>0</v>
      </c>
      <c r="BF471" s="145">
        <f>IF(N471="snížená",J471,0)</f>
        <v>0</v>
      </c>
      <c r="BG471" s="145">
        <f>IF(N471="zákl. přenesená",J471,0)</f>
        <v>0</v>
      </c>
      <c r="BH471" s="145">
        <f>IF(N471="sníž. přenesená",J471,0)</f>
        <v>0</v>
      </c>
      <c r="BI471" s="145">
        <f>IF(N471="nulová",J471,0)</f>
        <v>0</v>
      </c>
      <c r="BJ471" s="16" t="s">
        <v>86</v>
      </c>
      <c r="BK471" s="145">
        <f>ROUND(I471*H471,2)</f>
        <v>0</v>
      </c>
      <c r="BL471" s="16" t="s">
        <v>131</v>
      </c>
      <c r="BM471" s="144" t="s">
        <v>564</v>
      </c>
    </row>
    <row r="472" spans="2:65" s="1" customFormat="1" ht="24.15" customHeight="1" x14ac:dyDescent="0.2">
      <c r="B472" s="31"/>
      <c r="C472" s="132" t="s">
        <v>565</v>
      </c>
      <c r="D472" s="132" t="s">
        <v>127</v>
      </c>
      <c r="E472" s="133" t="s">
        <v>566</v>
      </c>
      <c r="F472" s="134" t="s">
        <v>567</v>
      </c>
      <c r="G472" s="135" t="s">
        <v>390</v>
      </c>
      <c r="H472" s="136">
        <v>1</v>
      </c>
      <c r="I472" s="137"/>
      <c r="J472" s="138">
        <f>ROUND(I472*H472,2)</f>
        <v>0</v>
      </c>
      <c r="K472" s="139"/>
      <c r="L472" s="31"/>
      <c r="M472" s="140" t="s">
        <v>1</v>
      </c>
      <c r="N472" s="141" t="s">
        <v>43</v>
      </c>
      <c r="P472" s="142">
        <f>O472*H472</f>
        <v>0</v>
      </c>
      <c r="Q472" s="142">
        <v>1.018E-2</v>
      </c>
      <c r="R472" s="142">
        <f>Q472*H472</f>
        <v>1.018E-2</v>
      </c>
      <c r="S472" s="142">
        <v>0</v>
      </c>
      <c r="T472" s="143">
        <f>S472*H472</f>
        <v>0</v>
      </c>
      <c r="AR472" s="144" t="s">
        <v>131</v>
      </c>
      <c r="AT472" s="144" t="s">
        <v>127</v>
      </c>
      <c r="AU472" s="144" t="s">
        <v>88</v>
      </c>
      <c r="AY472" s="16" t="s">
        <v>125</v>
      </c>
      <c r="BE472" s="145">
        <f>IF(N472="základní",J472,0)</f>
        <v>0</v>
      </c>
      <c r="BF472" s="145">
        <f>IF(N472="snížená",J472,0)</f>
        <v>0</v>
      </c>
      <c r="BG472" s="145">
        <f>IF(N472="zákl. přenesená",J472,0)</f>
        <v>0</v>
      </c>
      <c r="BH472" s="145">
        <f>IF(N472="sníž. přenesená",J472,0)</f>
        <v>0</v>
      </c>
      <c r="BI472" s="145">
        <f>IF(N472="nulová",J472,0)</f>
        <v>0</v>
      </c>
      <c r="BJ472" s="16" t="s">
        <v>86</v>
      </c>
      <c r="BK472" s="145">
        <f>ROUND(I472*H472,2)</f>
        <v>0</v>
      </c>
      <c r="BL472" s="16" t="s">
        <v>131</v>
      </c>
      <c r="BM472" s="144" t="s">
        <v>568</v>
      </c>
    </row>
    <row r="473" spans="2:65" s="1" customFormat="1" x14ac:dyDescent="0.2">
      <c r="B473" s="31"/>
      <c r="D473" s="146" t="s">
        <v>133</v>
      </c>
      <c r="F473" s="147" t="s">
        <v>569</v>
      </c>
      <c r="I473" s="148"/>
      <c r="L473" s="31"/>
      <c r="M473" s="149"/>
      <c r="T473" s="55"/>
      <c r="AT473" s="16" t="s">
        <v>133</v>
      </c>
      <c r="AU473" s="16" t="s">
        <v>88</v>
      </c>
    </row>
    <row r="474" spans="2:65" s="12" customFormat="1" x14ac:dyDescent="0.2">
      <c r="B474" s="150"/>
      <c r="D474" s="151" t="s">
        <v>135</v>
      </c>
      <c r="E474" s="152" t="s">
        <v>1</v>
      </c>
      <c r="F474" s="153" t="s">
        <v>393</v>
      </c>
      <c r="H474" s="152" t="s">
        <v>1</v>
      </c>
      <c r="I474" s="154"/>
      <c r="L474" s="150"/>
      <c r="M474" s="155"/>
      <c r="T474" s="156"/>
      <c r="AT474" s="152" t="s">
        <v>135</v>
      </c>
      <c r="AU474" s="152" t="s">
        <v>88</v>
      </c>
      <c r="AV474" s="12" t="s">
        <v>86</v>
      </c>
      <c r="AW474" s="12" t="s">
        <v>35</v>
      </c>
      <c r="AX474" s="12" t="s">
        <v>78</v>
      </c>
      <c r="AY474" s="152" t="s">
        <v>125</v>
      </c>
    </row>
    <row r="475" spans="2:65" s="13" customFormat="1" x14ac:dyDescent="0.2">
      <c r="B475" s="157"/>
      <c r="D475" s="151" t="s">
        <v>135</v>
      </c>
      <c r="E475" s="158" t="s">
        <v>1</v>
      </c>
      <c r="F475" s="159" t="s">
        <v>86</v>
      </c>
      <c r="H475" s="160">
        <v>1</v>
      </c>
      <c r="I475" s="161"/>
      <c r="L475" s="157"/>
      <c r="M475" s="162"/>
      <c r="T475" s="163"/>
      <c r="AT475" s="158" t="s">
        <v>135</v>
      </c>
      <c r="AU475" s="158" t="s">
        <v>88</v>
      </c>
      <c r="AV475" s="13" t="s">
        <v>88</v>
      </c>
      <c r="AW475" s="13" t="s">
        <v>35</v>
      </c>
      <c r="AX475" s="13" t="s">
        <v>86</v>
      </c>
      <c r="AY475" s="158" t="s">
        <v>125</v>
      </c>
    </row>
    <row r="476" spans="2:65" s="1" customFormat="1" ht="37.799999999999997" customHeight="1" x14ac:dyDescent="0.2">
      <c r="B476" s="31"/>
      <c r="C476" s="171" t="s">
        <v>570</v>
      </c>
      <c r="D476" s="171" t="s">
        <v>255</v>
      </c>
      <c r="E476" s="172" t="s">
        <v>571</v>
      </c>
      <c r="F476" s="173" t="s">
        <v>572</v>
      </c>
      <c r="G476" s="174" t="s">
        <v>390</v>
      </c>
      <c r="H476" s="175">
        <v>1</v>
      </c>
      <c r="I476" s="176"/>
      <c r="J476" s="177">
        <f>ROUND(I476*H476,2)</f>
        <v>0</v>
      </c>
      <c r="K476" s="178"/>
      <c r="L476" s="179"/>
      <c r="M476" s="180" t="s">
        <v>1</v>
      </c>
      <c r="N476" s="181" t="s">
        <v>43</v>
      </c>
      <c r="P476" s="142">
        <f>O476*H476</f>
        <v>0</v>
      </c>
      <c r="Q476" s="142">
        <v>1.56</v>
      </c>
      <c r="R476" s="142">
        <f>Q476*H476</f>
        <v>1.56</v>
      </c>
      <c r="S476" s="142">
        <v>0</v>
      </c>
      <c r="T476" s="143">
        <f>S476*H476</f>
        <v>0</v>
      </c>
      <c r="AR476" s="144" t="s">
        <v>198</v>
      </c>
      <c r="AT476" s="144" t="s">
        <v>255</v>
      </c>
      <c r="AU476" s="144" t="s">
        <v>88</v>
      </c>
      <c r="AY476" s="16" t="s">
        <v>125</v>
      </c>
      <c r="BE476" s="145">
        <f>IF(N476="základní",J476,0)</f>
        <v>0</v>
      </c>
      <c r="BF476" s="145">
        <f>IF(N476="snížená",J476,0)</f>
        <v>0</v>
      </c>
      <c r="BG476" s="145">
        <f>IF(N476="zákl. přenesená",J476,0)</f>
        <v>0</v>
      </c>
      <c r="BH476" s="145">
        <f>IF(N476="sníž. přenesená",J476,0)</f>
        <v>0</v>
      </c>
      <c r="BI476" s="145">
        <f>IF(N476="nulová",J476,0)</f>
        <v>0</v>
      </c>
      <c r="BJ476" s="16" t="s">
        <v>86</v>
      </c>
      <c r="BK476" s="145">
        <f>ROUND(I476*H476,2)</f>
        <v>0</v>
      </c>
      <c r="BL476" s="16" t="s">
        <v>131</v>
      </c>
      <c r="BM476" s="144" t="s">
        <v>573</v>
      </c>
    </row>
    <row r="477" spans="2:65" s="1" customFormat="1" ht="24.15" customHeight="1" x14ac:dyDescent="0.2">
      <c r="B477" s="31"/>
      <c r="C477" s="132" t="s">
        <v>574</v>
      </c>
      <c r="D477" s="132" t="s">
        <v>127</v>
      </c>
      <c r="E477" s="133" t="s">
        <v>575</v>
      </c>
      <c r="F477" s="134" t="s">
        <v>576</v>
      </c>
      <c r="G477" s="135" t="s">
        <v>390</v>
      </c>
      <c r="H477" s="136">
        <v>3</v>
      </c>
      <c r="I477" s="137"/>
      <c r="J477" s="138">
        <f>ROUND(I477*H477,2)</f>
        <v>0</v>
      </c>
      <c r="K477" s="139"/>
      <c r="L477" s="31"/>
      <c r="M477" s="140" t="s">
        <v>1</v>
      </c>
      <c r="N477" s="141" t="s">
        <v>43</v>
      </c>
      <c r="P477" s="142">
        <f>O477*H477</f>
        <v>0</v>
      </c>
      <c r="Q477" s="142">
        <v>0.21734000000000001</v>
      </c>
      <c r="R477" s="142">
        <f>Q477*H477</f>
        <v>0.65202000000000004</v>
      </c>
      <c r="S477" s="142">
        <v>0</v>
      </c>
      <c r="T477" s="143">
        <f>S477*H477</f>
        <v>0</v>
      </c>
      <c r="AR477" s="144" t="s">
        <v>131</v>
      </c>
      <c r="AT477" s="144" t="s">
        <v>127</v>
      </c>
      <c r="AU477" s="144" t="s">
        <v>88</v>
      </c>
      <c r="AY477" s="16" t="s">
        <v>125</v>
      </c>
      <c r="BE477" s="145">
        <f>IF(N477="základní",J477,0)</f>
        <v>0</v>
      </c>
      <c r="BF477" s="145">
        <f>IF(N477="snížená",J477,0)</f>
        <v>0</v>
      </c>
      <c r="BG477" s="145">
        <f>IF(N477="zákl. přenesená",J477,0)</f>
        <v>0</v>
      </c>
      <c r="BH477" s="145">
        <f>IF(N477="sníž. přenesená",J477,0)</f>
        <v>0</v>
      </c>
      <c r="BI477" s="145">
        <f>IF(N477="nulová",J477,0)</f>
        <v>0</v>
      </c>
      <c r="BJ477" s="16" t="s">
        <v>86</v>
      </c>
      <c r="BK477" s="145">
        <f>ROUND(I477*H477,2)</f>
        <v>0</v>
      </c>
      <c r="BL477" s="16" t="s">
        <v>131</v>
      </c>
      <c r="BM477" s="144" t="s">
        <v>577</v>
      </c>
    </row>
    <row r="478" spans="2:65" s="1" customFormat="1" x14ac:dyDescent="0.2">
      <c r="B478" s="31"/>
      <c r="D478" s="146" t="s">
        <v>133</v>
      </c>
      <c r="F478" s="147" t="s">
        <v>578</v>
      </c>
      <c r="I478" s="148"/>
      <c r="L478" s="31"/>
      <c r="M478" s="149"/>
      <c r="T478" s="55"/>
      <c r="AT478" s="16" t="s">
        <v>133</v>
      </c>
      <c r="AU478" s="16" t="s">
        <v>88</v>
      </c>
    </row>
    <row r="479" spans="2:65" s="12" customFormat="1" ht="20.399999999999999" x14ac:dyDescent="0.2">
      <c r="B479" s="150"/>
      <c r="D479" s="151" t="s">
        <v>135</v>
      </c>
      <c r="E479" s="152" t="s">
        <v>1</v>
      </c>
      <c r="F479" s="153" t="s">
        <v>579</v>
      </c>
      <c r="H479" s="152" t="s">
        <v>1</v>
      </c>
      <c r="I479" s="154"/>
      <c r="L479" s="150"/>
      <c r="M479" s="155"/>
      <c r="T479" s="156"/>
      <c r="AT479" s="152" t="s">
        <v>135</v>
      </c>
      <c r="AU479" s="152" t="s">
        <v>88</v>
      </c>
      <c r="AV479" s="12" t="s">
        <v>86</v>
      </c>
      <c r="AW479" s="12" t="s">
        <v>35</v>
      </c>
      <c r="AX479" s="12" t="s">
        <v>78</v>
      </c>
      <c r="AY479" s="152" t="s">
        <v>125</v>
      </c>
    </row>
    <row r="480" spans="2:65" s="13" customFormat="1" x14ac:dyDescent="0.2">
      <c r="B480" s="157"/>
      <c r="D480" s="151" t="s">
        <v>135</v>
      </c>
      <c r="E480" s="158" t="s">
        <v>1</v>
      </c>
      <c r="F480" s="159" t="s">
        <v>88</v>
      </c>
      <c r="H480" s="160">
        <v>2</v>
      </c>
      <c r="I480" s="161"/>
      <c r="L480" s="157"/>
      <c r="M480" s="162"/>
      <c r="T480" s="163"/>
      <c r="AT480" s="158" t="s">
        <v>135</v>
      </c>
      <c r="AU480" s="158" t="s">
        <v>88</v>
      </c>
      <c r="AV480" s="13" t="s">
        <v>88</v>
      </c>
      <c r="AW480" s="13" t="s">
        <v>35</v>
      </c>
      <c r="AX480" s="13" t="s">
        <v>78</v>
      </c>
      <c r="AY480" s="158" t="s">
        <v>125</v>
      </c>
    </row>
    <row r="481" spans="2:65" s="13" customFormat="1" x14ac:dyDescent="0.2">
      <c r="B481" s="157"/>
      <c r="D481" s="151" t="s">
        <v>135</v>
      </c>
      <c r="E481" s="158" t="s">
        <v>1</v>
      </c>
      <c r="F481" s="159" t="s">
        <v>580</v>
      </c>
      <c r="H481" s="160">
        <v>1</v>
      </c>
      <c r="I481" s="161"/>
      <c r="L481" s="157"/>
      <c r="M481" s="162"/>
      <c r="T481" s="163"/>
      <c r="AT481" s="158" t="s">
        <v>135</v>
      </c>
      <c r="AU481" s="158" t="s">
        <v>88</v>
      </c>
      <c r="AV481" s="13" t="s">
        <v>88</v>
      </c>
      <c r="AW481" s="13" t="s">
        <v>35</v>
      </c>
      <c r="AX481" s="13" t="s">
        <v>78</v>
      </c>
      <c r="AY481" s="158" t="s">
        <v>125</v>
      </c>
    </row>
    <row r="482" spans="2:65" s="14" customFormat="1" x14ac:dyDescent="0.2">
      <c r="B482" s="164"/>
      <c r="D482" s="151" t="s">
        <v>135</v>
      </c>
      <c r="E482" s="165" t="s">
        <v>1</v>
      </c>
      <c r="F482" s="166" t="s">
        <v>144</v>
      </c>
      <c r="H482" s="167">
        <v>3</v>
      </c>
      <c r="I482" s="168"/>
      <c r="L482" s="164"/>
      <c r="M482" s="169"/>
      <c r="T482" s="170"/>
      <c r="AT482" s="165" t="s">
        <v>135</v>
      </c>
      <c r="AU482" s="165" t="s">
        <v>88</v>
      </c>
      <c r="AV482" s="14" t="s">
        <v>131</v>
      </c>
      <c r="AW482" s="14" t="s">
        <v>35</v>
      </c>
      <c r="AX482" s="14" t="s">
        <v>86</v>
      </c>
      <c r="AY482" s="165" t="s">
        <v>125</v>
      </c>
    </row>
    <row r="483" spans="2:65" s="1" customFormat="1" ht="24.15" customHeight="1" x14ac:dyDescent="0.2">
      <c r="B483" s="31"/>
      <c r="C483" s="171" t="s">
        <v>581</v>
      </c>
      <c r="D483" s="171" t="s">
        <v>255</v>
      </c>
      <c r="E483" s="172" t="s">
        <v>582</v>
      </c>
      <c r="F483" s="173" t="s">
        <v>583</v>
      </c>
      <c r="G483" s="174" t="s">
        <v>390</v>
      </c>
      <c r="H483" s="175">
        <v>3</v>
      </c>
      <c r="I483" s="176"/>
      <c r="J483" s="177">
        <f>ROUND(I483*H483,2)</f>
        <v>0</v>
      </c>
      <c r="K483" s="178"/>
      <c r="L483" s="179"/>
      <c r="M483" s="180" t="s">
        <v>1</v>
      </c>
      <c r="N483" s="181" t="s">
        <v>43</v>
      </c>
      <c r="P483" s="142">
        <f>O483*H483</f>
        <v>0</v>
      </c>
      <c r="Q483" s="142">
        <v>0.16200000000000001</v>
      </c>
      <c r="R483" s="142">
        <f>Q483*H483</f>
        <v>0.48599999999999999</v>
      </c>
      <c r="S483" s="142">
        <v>0</v>
      </c>
      <c r="T483" s="143">
        <f>S483*H483</f>
        <v>0</v>
      </c>
      <c r="AR483" s="144" t="s">
        <v>198</v>
      </c>
      <c r="AT483" s="144" t="s">
        <v>255</v>
      </c>
      <c r="AU483" s="144" t="s">
        <v>88</v>
      </c>
      <c r="AY483" s="16" t="s">
        <v>125</v>
      </c>
      <c r="BE483" s="145">
        <f>IF(N483="základní",J483,0)</f>
        <v>0</v>
      </c>
      <c r="BF483" s="145">
        <f>IF(N483="snížená",J483,0)</f>
        <v>0</v>
      </c>
      <c r="BG483" s="145">
        <f>IF(N483="zákl. přenesená",J483,0)</f>
        <v>0</v>
      </c>
      <c r="BH483" s="145">
        <f>IF(N483="sníž. přenesená",J483,0)</f>
        <v>0</v>
      </c>
      <c r="BI483" s="145">
        <f>IF(N483="nulová",J483,0)</f>
        <v>0</v>
      </c>
      <c r="BJ483" s="16" t="s">
        <v>86</v>
      </c>
      <c r="BK483" s="145">
        <f>ROUND(I483*H483,2)</f>
        <v>0</v>
      </c>
      <c r="BL483" s="16" t="s">
        <v>131</v>
      </c>
      <c r="BM483" s="144" t="s">
        <v>584</v>
      </c>
    </row>
    <row r="484" spans="2:65" s="1" customFormat="1" ht="33" customHeight="1" x14ac:dyDescent="0.2">
      <c r="B484" s="31"/>
      <c r="C484" s="132" t="s">
        <v>585</v>
      </c>
      <c r="D484" s="132" t="s">
        <v>127</v>
      </c>
      <c r="E484" s="133" t="s">
        <v>586</v>
      </c>
      <c r="F484" s="134" t="s">
        <v>587</v>
      </c>
      <c r="G484" s="135" t="s">
        <v>153</v>
      </c>
      <c r="H484" s="136">
        <v>1.655</v>
      </c>
      <c r="I484" s="137"/>
      <c r="J484" s="138">
        <f>ROUND(I484*H484,2)</f>
        <v>0</v>
      </c>
      <c r="K484" s="139"/>
      <c r="L484" s="31"/>
      <c r="M484" s="140" t="s">
        <v>1</v>
      </c>
      <c r="N484" s="141" t="s">
        <v>43</v>
      </c>
      <c r="P484" s="142">
        <f>O484*H484</f>
        <v>0</v>
      </c>
      <c r="Q484" s="142">
        <v>2.5018699999999998</v>
      </c>
      <c r="R484" s="142">
        <f>Q484*H484</f>
        <v>4.1405948499999994</v>
      </c>
      <c r="S484" s="142">
        <v>0</v>
      </c>
      <c r="T484" s="143">
        <f>S484*H484</f>
        <v>0</v>
      </c>
      <c r="AR484" s="144" t="s">
        <v>131</v>
      </c>
      <c r="AT484" s="144" t="s">
        <v>127</v>
      </c>
      <c r="AU484" s="144" t="s">
        <v>88</v>
      </c>
      <c r="AY484" s="16" t="s">
        <v>125</v>
      </c>
      <c r="BE484" s="145">
        <f>IF(N484="základní",J484,0)</f>
        <v>0</v>
      </c>
      <c r="BF484" s="145">
        <f>IF(N484="snížená",J484,0)</f>
        <v>0</v>
      </c>
      <c r="BG484" s="145">
        <f>IF(N484="zákl. přenesená",J484,0)</f>
        <v>0</v>
      </c>
      <c r="BH484" s="145">
        <f>IF(N484="sníž. přenesená",J484,0)</f>
        <v>0</v>
      </c>
      <c r="BI484" s="145">
        <f>IF(N484="nulová",J484,0)</f>
        <v>0</v>
      </c>
      <c r="BJ484" s="16" t="s">
        <v>86</v>
      </c>
      <c r="BK484" s="145">
        <f>ROUND(I484*H484,2)</f>
        <v>0</v>
      </c>
      <c r="BL484" s="16" t="s">
        <v>131</v>
      </c>
      <c r="BM484" s="144" t="s">
        <v>588</v>
      </c>
    </row>
    <row r="485" spans="2:65" s="1" customFormat="1" x14ac:dyDescent="0.2">
      <c r="B485" s="31"/>
      <c r="D485" s="146" t="s">
        <v>133</v>
      </c>
      <c r="F485" s="147" t="s">
        <v>589</v>
      </c>
      <c r="I485" s="148"/>
      <c r="L485" s="31"/>
      <c r="M485" s="149"/>
      <c r="T485" s="55"/>
      <c r="AT485" s="16" t="s">
        <v>133</v>
      </c>
      <c r="AU485" s="16" t="s">
        <v>88</v>
      </c>
    </row>
    <row r="486" spans="2:65" s="12" customFormat="1" x14ac:dyDescent="0.2">
      <c r="B486" s="150"/>
      <c r="D486" s="151" t="s">
        <v>135</v>
      </c>
      <c r="E486" s="152" t="s">
        <v>1</v>
      </c>
      <c r="F486" s="153" t="s">
        <v>590</v>
      </c>
      <c r="H486" s="152" t="s">
        <v>1</v>
      </c>
      <c r="I486" s="154"/>
      <c r="L486" s="150"/>
      <c r="M486" s="155"/>
      <c r="T486" s="156"/>
      <c r="AT486" s="152" t="s">
        <v>135</v>
      </c>
      <c r="AU486" s="152" t="s">
        <v>88</v>
      </c>
      <c r="AV486" s="12" t="s">
        <v>86</v>
      </c>
      <c r="AW486" s="12" t="s">
        <v>35</v>
      </c>
      <c r="AX486" s="12" t="s">
        <v>78</v>
      </c>
      <c r="AY486" s="152" t="s">
        <v>125</v>
      </c>
    </row>
    <row r="487" spans="2:65" s="13" customFormat="1" x14ac:dyDescent="0.2">
      <c r="B487" s="157"/>
      <c r="D487" s="151" t="s">
        <v>135</v>
      </c>
      <c r="E487" s="158" t="s">
        <v>1</v>
      </c>
      <c r="F487" s="159" t="s">
        <v>591</v>
      </c>
      <c r="H487" s="160">
        <v>1.655</v>
      </c>
      <c r="I487" s="161"/>
      <c r="L487" s="157"/>
      <c r="M487" s="162"/>
      <c r="T487" s="163"/>
      <c r="AT487" s="158" t="s">
        <v>135</v>
      </c>
      <c r="AU487" s="158" t="s">
        <v>88</v>
      </c>
      <c r="AV487" s="13" t="s">
        <v>88</v>
      </c>
      <c r="AW487" s="13" t="s">
        <v>35</v>
      </c>
      <c r="AX487" s="13" t="s">
        <v>86</v>
      </c>
      <c r="AY487" s="158" t="s">
        <v>125</v>
      </c>
    </row>
    <row r="488" spans="2:65" s="1" customFormat="1" ht="21.75" customHeight="1" x14ac:dyDescent="0.2">
      <c r="B488" s="31"/>
      <c r="C488" s="132" t="s">
        <v>592</v>
      </c>
      <c r="D488" s="132" t="s">
        <v>127</v>
      </c>
      <c r="E488" s="133" t="s">
        <v>593</v>
      </c>
      <c r="F488" s="134" t="s">
        <v>594</v>
      </c>
      <c r="G488" s="135" t="s">
        <v>171</v>
      </c>
      <c r="H488" s="136">
        <v>57.2</v>
      </c>
      <c r="I488" s="137"/>
      <c r="J488" s="138">
        <f>ROUND(I488*H488,2)</f>
        <v>0</v>
      </c>
      <c r="K488" s="139"/>
      <c r="L488" s="31"/>
      <c r="M488" s="140" t="s">
        <v>1</v>
      </c>
      <c r="N488" s="141" t="s">
        <v>43</v>
      </c>
      <c r="P488" s="142">
        <f>O488*H488</f>
        <v>0</v>
      </c>
      <c r="Q488" s="142">
        <v>1.2999999999999999E-4</v>
      </c>
      <c r="R488" s="142">
        <f>Q488*H488</f>
        <v>7.4359999999999999E-3</v>
      </c>
      <c r="S488" s="142">
        <v>0</v>
      </c>
      <c r="T488" s="143">
        <f>S488*H488</f>
        <v>0</v>
      </c>
      <c r="AR488" s="144" t="s">
        <v>131</v>
      </c>
      <c r="AT488" s="144" t="s">
        <v>127</v>
      </c>
      <c r="AU488" s="144" t="s">
        <v>88</v>
      </c>
      <c r="AY488" s="16" t="s">
        <v>125</v>
      </c>
      <c r="BE488" s="145">
        <f>IF(N488="základní",J488,0)</f>
        <v>0</v>
      </c>
      <c r="BF488" s="145">
        <f>IF(N488="snížená",J488,0)</f>
        <v>0</v>
      </c>
      <c r="BG488" s="145">
        <f>IF(N488="zákl. přenesená",J488,0)</f>
        <v>0</v>
      </c>
      <c r="BH488" s="145">
        <f>IF(N488="sníž. přenesená",J488,0)</f>
        <v>0</v>
      </c>
      <c r="BI488" s="145">
        <f>IF(N488="nulová",J488,0)</f>
        <v>0</v>
      </c>
      <c r="BJ488" s="16" t="s">
        <v>86</v>
      </c>
      <c r="BK488" s="145">
        <f>ROUND(I488*H488,2)</f>
        <v>0</v>
      </c>
      <c r="BL488" s="16" t="s">
        <v>131</v>
      </c>
      <c r="BM488" s="144" t="s">
        <v>595</v>
      </c>
    </row>
    <row r="489" spans="2:65" s="1" customFormat="1" x14ac:dyDescent="0.2">
      <c r="B489" s="31"/>
      <c r="D489" s="146" t="s">
        <v>133</v>
      </c>
      <c r="F489" s="147" t="s">
        <v>596</v>
      </c>
      <c r="I489" s="148"/>
      <c r="L489" s="31"/>
      <c r="M489" s="149"/>
      <c r="T489" s="55"/>
      <c r="AT489" s="16" t="s">
        <v>133</v>
      </c>
      <c r="AU489" s="16" t="s">
        <v>88</v>
      </c>
    </row>
    <row r="490" spans="2:65" s="12" customFormat="1" x14ac:dyDescent="0.2">
      <c r="B490" s="150"/>
      <c r="D490" s="151" t="s">
        <v>135</v>
      </c>
      <c r="E490" s="152" t="s">
        <v>1</v>
      </c>
      <c r="F490" s="153" t="s">
        <v>136</v>
      </c>
      <c r="H490" s="152" t="s">
        <v>1</v>
      </c>
      <c r="I490" s="154"/>
      <c r="L490" s="150"/>
      <c r="M490" s="155"/>
      <c r="T490" s="156"/>
      <c r="AT490" s="152" t="s">
        <v>135</v>
      </c>
      <c r="AU490" s="152" t="s">
        <v>88</v>
      </c>
      <c r="AV490" s="12" t="s">
        <v>86</v>
      </c>
      <c r="AW490" s="12" t="s">
        <v>35</v>
      </c>
      <c r="AX490" s="12" t="s">
        <v>78</v>
      </c>
      <c r="AY490" s="152" t="s">
        <v>125</v>
      </c>
    </row>
    <row r="491" spans="2:65" s="13" customFormat="1" x14ac:dyDescent="0.2">
      <c r="B491" s="157"/>
      <c r="D491" s="151" t="s">
        <v>135</v>
      </c>
      <c r="E491" s="158" t="s">
        <v>1</v>
      </c>
      <c r="F491" s="159" t="s">
        <v>597</v>
      </c>
      <c r="H491" s="160">
        <v>51.2</v>
      </c>
      <c r="I491" s="161"/>
      <c r="L491" s="157"/>
      <c r="M491" s="162"/>
      <c r="T491" s="163"/>
      <c r="AT491" s="158" t="s">
        <v>135</v>
      </c>
      <c r="AU491" s="158" t="s">
        <v>88</v>
      </c>
      <c r="AV491" s="13" t="s">
        <v>88</v>
      </c>
      <c r="AW491" s="13" t="s">
        <v>35</v>
      </c>
      <c r="AX491" s="13" t="s">
        <v>78</v>
      </c>
      <c r="AY491" s="158" t="s">
        <v>125</v>
      </c>
    </row>
    <row r="492" spans="2:65" s="13" customFormat="1" x14ac:dyDescent="0.2">
      <c r="B492" s="157"/>
      <c r="D492" s="151" t="s">
        <v>135</v>
      </c>
      <c r="E492" s="158" t="s">
        <v>1</v>
      </c>
      <c r="F492" s="159" t="s">
        <v>598</v>
      </c>
      <c r="H492" s="160">
        <v>6</v>
      </c>
      <c r="I492" s="161"/>
      <c r="L492" s="157"/>
      <c r="M492" s="162"/>
      <c r="T492" s="163"/>
      <c r="AT492" s="158" t="s">
        <v>135</v>
      </c>
      <c r="AU492" s="158" t="s">
        <v>88</v>
      </c>
      <c r="AV492" s="13" t="s">
        <v>88</v>
      </c>
      <c r="AW492" s="13" t="s">
        <v>35</v>
      </c>
      <c r="AX492" s="13" t="s">
        <v>78</v>
      </c>
      <c r="AY492" s="158" t="s">
        <v>125</v>
      </c>
    </row>
    <row r="493" spans="2:65" s="12" customFormat="1" x14ac:dyDescent="0.2">
      <c r="B493" s="150"/>
      <c r="D493" s="151" t="s">
        <v>135</v>
      </c>
      <c r="E493" s="152" t="s">
        <v>1</v>
      </c>
      <c r="F493" s="153" t="s">
        <v>599</v>
      </c>
      <c r="H493" s="152" t="s">
        <v>1</v>
      </c>
      <c r="I493" s="154"/>
      <c r="L493" s="150"/>
      <c r="M493" s="155"/>
      <c r="T493" s="156"/>
      <c r="AT493" s="152" t="s">
        <v>135</v>
      </c>
      <c r="AU493" s="152" t="s">
        <v>88</v>
      </c>
      <c r="AV493" s="12" t="s">
        <v>86</v>
      </c>
      <c r="AW493" s="12" t="s">
        <v>35</v>
      </c>
      <c r="AX493" s="12" t="s">
        <v>78</v>
      </c>
      <c r="AY493" s="152" t="s">
        <v>125</v>
      </c>
    </row>
    <row r="494" spans="2:65" s="14" customFormat="1" x14ac:dyDescent="0.2">
      <c r="B494" s="164"/>
      <c r="D494" s="151" t="s">
        <v>135</v>
      </c>
      <c r="E494" s="165" t="s">
        <v>1</v>
      </c>
      <c r="F494" s="166" t="s">
        <v>144</v>
      </c>
      <c r="H494" s="167">
        <v>57.2</v>
      </c>
      <c r="I494" s="168"/>
      <c r="L494" s="164"/>
      <c r="M494" s="169"/>
      <c r="T494" s="170"/>
      <c r="AT494" s="165" t="s">
        <v>135</v>
      </c>
      <c r="AU494" s="165" t="s">
        <v>88</v>
      </c>
      <c r="AV494" s="14" t="s">
        <v>131</v>
      </c>
      <c r="AW494" s="14" t="s">
        <v>35</v>
      </c>
      <c r="AX494" s="14" t="s">
        <v>86</v>
      </c>
      <c r="AY494" s="165" t="s">
        <v>125</v>
      </c>
    </row>
    <row r="495" spans="2:65" s="1" customFormat="1" ht="24.15" customHeight="1" x14ac:dyDescent="0.2">
      <c r="B495" s="31"/>
      <c r="C495" s="132" t="s">
        <v>600</v>
      </c>
      <c r="D495" s="132" t="s">
        <v>127</v>
      </c>
      <c r="E495" s="133" t="s">
        <v>601</v>
      </c>
      <c r="F495" s="134" t="s">
        <v>602</v>
      </c>
      <c r="G495" s="135" t="s">
        <v>390</v>
      </c>
      <c r="H495" s="136">
        <v>16</v>
      </c>
      <c r="I495" s="137"/>
      <c r="J495" s="138">
        <f>ROUND(I495*H495,2)</f>
        <v>0</v>
      </c>
      <c r="K495" s="139"/>
      <c r="L495" s="31"/>
      <c r="M495" s="140" t="s">
        <v>1</v>
      </c>
      <c r="N495" s="141" t="s">
        <v>43</v>
      </c>
      <c r="P495" s="142">
        <f>O495*H495</f>
        <v>0</v>
      </c>
      <c r="Q495" s="142">
        <v>1.1E-4</v>
      </c>
      <c r="R495" s="142">
        <f>Q495*H495</f>
        <v>1.7600000000000001E-3</v>
      </c>
      <c r="S495" s="142">
        <v>0</v>
      </c>
      <c r="T495" s="143">
        <f>S495*H495</f>
        <v>0</v>
      </c>
      <c r="AR495" s="144" t="s">
        <v>131</v>
      </c>
      <c r="AT495" s="144" t="s">
        <v>127</v>
      </c>
      <c r="AU495" s="144" t="s">
        <v>88</v>
      </c>
      <c r="AY495" s="16" t="s">
        <v>125</v>
      </c>
      <c r="BE495" s="145">
        <f>IF(N495="základní",J495,0)</f>
        <v>0</v>
      </c>
      <c r="BF495" s="145">
        <f>IF(N495="snížená",J495,0)</f>
        <v>0</v>
      </c>
      <c r="BG495" s="145">
        <f>IF(N495="zákl. přenesená",J495,0)</f>
        <v>0</v>
      </c>
      <c r="BH495" s="145">
        <f>IF(N495="sníž. přenesená",J495,0)</f>
        <v>0</v>
      </c>
      <c r="BI495" s="145">
        <f>IF(N495="nulová",J495,0)</f>
        <v>0</v>
      </c>
      <c r="BJ495" s="16" t="s">
        <v>86</v>
      </c>
      <c r="BK495" s="145">
        <f>ROUND(I495*H495,2)</f>
        <v>0</v>
      </c>
      <c r="BL495" s="16" t="s">
        <v>131</v>
      </c>
      <c r="BM495" s="144" t="s">
        <v>603</v>
      </c>
    </row>
    <row r="496" spans="2:65" s="1" customFormat="1" x14ac:dyDescent="0.2">
      <c r="B496" s="31"/>
      <c r="D496" s="146" t="s">
        <v>133</v>
      </c>
      <c r="F496" s="147" t="s">
        <v>604</v>
      </c>
      <c r="I496" s="148"/>
      <c r="L496" s="31"/>
      <c r="M496" s="149"/>
      <c r="T496" s="55"/>
      <c r="AT496" s="16" t="s">
        <v>133</v>
      </c>
      <c r="AU496" s="16" t="s">
        <v>88</v>
      </c>
    </row>
    <row r="497" spans="2:65" s="12" customFormat="1" x14ac:dyDescent="0.2">
      <c r="B497" s="150"/>
      <c r="D497" s="151" t="s">
        <v>135</v>
      </c>
      <c r="E497" s="152" t="s">
        <v>1</v>
      </c>
      <c r="F497" s="153" t="s">
        <v>605</v>
      </c>
      <c r="H497" s="152" t="s">
        <v>1</v>
      </c>
      <c r="I497" s="154"/>
      <c r="L497" s="150"/>
      <c r="M497" s="155"/>
      <c r="T497" s="156"/>
      <c r="AT497" s="152" t="s">
        <v>135</v>
      </c>
      <c r="AU497" s="152" t="s">
        <v>88</v>
      </c>
      <c r="AV497" s="12" t="s">
        <v>86</v>
      </c>
      <c r="AW497" s="12" t="s">
        <v>35</v>
      </c>
      <c r="AX497" s="12" t="s">
        <v>78</v>
      </c>
      <c r="AY497" s="152" t="s">
        <v>125</v>
      </c>
    </row>
    <row r="498" spans="2:65" s="13" customFormat="1" x14ac:dyDescent="0.2">
      <c r="B498" s="157"/>
      <c r="D498" s="151" t="s">
        <v>135</v>
      </c>
      <c r="E498" s="158" t="s">
        <v>1</v>
      </c>
      <c r="F498" s="159" t="s">
        <v>606</v>
      </c>
      <c r="H498" s="160">
        <v>16</v>
      </c>
      <c r="I498" s="161"/>
      <c r="L498" s="157"/>
      <c r="M498" s="162"/>
      <c r="T498" s="163"/>
      <c r="AT498" s="158" t="s">
        <v>135</v>
      </c>
      <c r="AU498" s="158" t="s">
        <v>88</v>
      </c>
      <c r="AV498" s="13" t="s">
        <v>88</v>
      </c>
      <c r="AW498" s="13" t="s">
        <v>35</v>
      </c>
      <c r="AX498" s="13" t="s">
        <v>86</v>
      </c>
      <c r="AY498" s="158" t="s">
        <v>125</v>
      </c>
    </row>
    <row r="499" spans="2:65" s="11" customFormat="1" ht="22.8" customHeight="1" x14ac:dyDescent="0.25">
      <c r="B499" s="120"/>
      <c r="D499" s="121" t="s">
        <v>77</v>
      </c>
      <c r="E499" s="130" t="s">
        <v>204</v>
      </c>
      <c r="F499" s="130" t="s">
        <v>607</v>
      </c>
      <c r="I499" s="123"/>
      <c r="J499" s="131">
        <f>BK499</f>
        <v>0</v>
      </c>
      <c r="L499" s="120"/>
      <c r="M499" s="125"/>
      <c r="P499" s="126">
        <f>SUM(P500:P511)</f>
        <v>0</v>
      </c>
      <c r="R499" s="126">
        <f>SUM(R500:R511)</f>
        <v>1.86304</v>
      </c>
      <c r="T499" s="127">
        <f>SUM(T500:T511)</f>
        <v>0</v>
      </c>
      <c r="AR499" s="121" t="s">
        <v>86</v>
      </c>
      <c r="AT499" s="128" t="s">
        <v>77</v>
      </c>
      <c r="AU499" s="128" t="s">
        <v>86</v>
      </c>
      <c r="AY499" s="121" t="s">
        <v>125</v>
      </c>
      <c r="BK499" s="129">
        <f>SUM(BK500:BK511)</f>
        <v>0</v>
      </c>
    </row>
    <row r="500" spans="2:65" s="1" customFormat="1" ht="24.15" customHeight="1" x14ac:dyDescent="0.2">
      <c r="B500" s="31"/>
      <c r="C500" s="132" t="s">
        <v>608</v>
      </c>
      <c r="D500" s="132" t="s">
        <v>127</v>
      </c>
      <c r="E500" s="133" t="s">
        <v>609</v>
      </c>
      <c r="F500" s="134" t="s">
        <v>610</v>
      </c>
      <c r="G500" s="135" t="s">
        <v>130</v>
      </c>
      <c r="H500" s="136">
        <v>5167.5</v>
      </c>
      <c r="I500" s="137"/>
      <c r="J500" s="138">
        <f>ROUND(I500*H500,2)</f>
        <v>0</v>
      </c>
      <c r="K500" s="139"/>
      <c r="L500" s="31"/>
      <c r="M500" s="140" t="s">
        <v>1</v>
      </c>
      <c r="N500" s="141" t="s">
        <v>43</v>
      </c>
      <c r="P500" s="142">
        <f>O500*H500</f>
        <v>0</v>
      </c>
      <c r="Q500" s="142">
        <v>3.6000000000000002E-4</v>
      </c>
      <c r="R500" s="142">
        <f>Q500*H500</f>
        <v>1.8603000000000001</v>
      </c>
      <c r="S500" s="142">
        <v>0</v>
      </c>
      <c r="T500" s="143">
        <f>S500*H500</f>
        <v>0</v>
      </c>
      <c r="AR500" s="144" t="s">
        <v>131</v>
      </c>
      <c r="AT500" s="144" t="s">
        <v>127</v>
      </c>
      <c r="AU500" s="144" t="s">
        <v>88</v>
      </c>
      <c r="AY500" s="16" t="s">
        <v>125</v>
      </c>
      <c r="BE500" s="145">
        <f>IF(N500="základní",J500,0)</f>
        <v>0</v>
      </c>
      <c r="BF500" s="145">
        <f>IF(N500="snížená",J500,0)</f>
        <v>0</v>
      </c>
      <c r="BG500" s="145">
        <f>IF(N500="zákl. přenesená",J500,0)</f>
        <v>0</v>
      </c>
      <c r="BH500" s="145">
        <f>IF(N500="sníž. přenesená",J500,0)</f>
        <v>0</v>
      </c>
      <c r="BI500" s="145">
        <f>IF(N500="nulová",J500,0)</f>
        <v>0</v>
      </c>
      <c r="BJ500" s="16" t="s">
        <v>86</v>
      </c>
      <c r="BK500" s="145">
        <f>ROUND(I500*H500,2)</f>
        <v>0</v>
      </c>
      <c r="BL500" s="16" t="s">
        <v>131</v>
      </c>
      <c r="BM500" s="144" t="s">
        <v>611</v>
      </c>
    </row>
    <row r="501" spans="2:65" s="1" customFormat="1" x14ac:dyDescent="0.2">
      <c r="B501" s="31"/>
      <c r="D501" s="146" t="s">
        <v>133</v>
      </c>
      <c r="F501" s="147" t="s">
        <v>612</v>
      </c>
      <c r="I501" s="148"/>
      <c r="L501" s="31"/>
      <c r="M501" s="149"/>
      <c r="T501" s="55"/>
      <c r="AT501" s="16" t="s">
        <v>133</v>
      </c>
      <c r="AU501" s="16" t="s">
        <v>88</v>
      </c>
    </row>
    <row r="502" spans="2:65" s="12" customFormat="1" x14ac:dyDescent="0.2">
      <c r="B502" s="150"/>
      <c r="D502" s="151" t="s">
        <v>135</v>
      </c>
      <c r="E502" s="152" t="s">
        <v>1</v>
      </c>
      <c r="F502" s="153" t="s">
        <v>613</v>
      </c>
      <c r="H502" s="152" t="s">
        <v>1</v>
      </c>
      <c r="I502" s="154"/>
      <c r="L502" s="150"/>
      <c r="M502" s="155"/>
      <c r="T502" s="156"/>
      <c r="AT502" s="152" t="s">
        <v>135</v>
      </c>
      <c r="AU502" s="152" t="s">
        <v>88</v>
      </c>
      <c r="AV502" s="12" t="s">
        <v>86</v>
      </c>
      <c r="AW502" s="12" t="s">
        <v>35</v>
      </c>
      <c r="AX502" s="12" t="s">
        <v>78</v>
      </c>
      <c r="AY502" s="152" t="s">
        <v>125</v>
      </c>
    </row>
    <row r="503" spans="2:65" s="13" customFormat="1" x14ac:dyDescent="0.2">
      <c r="B503" s="157"/>
      <c r="D503" s="151" t="s">
        <v>135</v>
      </c>
      <c r="E503" s="158" t="s">
        <v>1</v>
      </c>
      <c r="F503" s="159" t="s">
        <v>614</v>
      </c>
      <c r="H503" s="160">
        <v>2154</v>
      </c>
      <c r="I503" s="161"/>
      <c r="L503" s="157"/>
      <c r="M503" s="162"/>
      <c r="T503" s="163"/>
      <c r="AT503" s="158" t="s">
        <v>135</v>
      </c>
      <c r="AU503" s="158" t="s">
        <v>88</v>
      </c>
      <c r="AV503" s="13" t="s">
        <v>88</v>
      </c>
      <c r="AW503" s="13" t="s">
        <v>35</v>
      </c>
      <c r="AX503" s="13" t="s">
        <v>78</v>
      </c>
      <c r="AY503" s="158" t="s">
        <v>125</v>
      </c>
    </row>
    <row r="504" spans="2:65" s="13" customFormat="1" x14ac:dyDescent="0.2">
      <c r="B504" s="157"/>
      <c r="D504" s="151" t="s">
        <v>135</v>
      </c>
      <c r="E504" s="158" t="s">
        <v>1</v>
      </c>
      <c r="F504" s="159" t="s">
        <v>615</v>
      </c>
      <c r="H504" s="160">
        <v>2914</v>
      </c>
      <c r="I504" s="161"/>
      <c r="L504" s="157"/>
      <c r="M504" s="162"/>
      <c r="T504" s="163"/>
      <c r="AT504" s="158" t="s">
        <v>135</v>
      </c>
      <c r="AU504" s="158" t="s">
        <v>88</v>
      </c>
      <c r="AV504" s="13" t="s">
        <v>88</v>
      </c>
      <c r="AW504" s="13" t="s">
        <v>35</v>
      </c>
      <c r="AX504" s="13" t="s">
        <v>78</v>
      </c>
      <c r="AY504" s="158" t="s">
        <v>125</v>
      </c>
    </row>
    <row r="505" spans="2:65" s="13" customFormat="1" x14ac:dyDescent="0.2">
      <c r="B505" s="157"/>
      <c r="D505" s="151" t="s">
        <v>135</v>
      </c>
      <c r="E505" s="158" t="s">
        <v>1</v>
      </c>
      <c r="F505" s="159" t="s">
        <v>616</v>
      </c>
      <c r="H505" s="160">
        <v>99.5</v>
      </c>
      <c r="I505" s="161"/>
      <c r="L505" s="157"/>
      <c r="M505" s="162"/>
      <c r="T505" s="163"/>
      <c r="AT505" s="158" t="s">
        <v>135</v>
      </c>
      <c r="AU505" s="158" t="s">
        <v>88</v>
      </c>
      <c r="AV505" s="13" t="s">
        <v>88</v>
      </c>
      <c r="AW505" s="13" t="s">
        <v>35</v>
      </c>
      <c r="AX505" s="13" t="s">
        <v>78</v>
      </c>
      <c r="AY505" s="158" t="s">
        <v>125</v>
      </c>
    </row>
    <row r="506" spans="2:65" s="14" customFormat="1" x14ac:dyDescent="0.2">
      <c r="B506" s="164"/>
      <c r="D506" s="151" t="s">
        <v>135</v>
      </c>
      <c r="E506" s="165" t="s">
        <v>1</v>
      </c>
      <c r="F506" s="166" t="s">
        <v>144</v>
      </c>
      <c r="H506" s="167">
        <v>5167.5</v>
      </c>
      <c r="I506" s="168"/>
      <c r="L506" s="164"/>
      <c r="M506" s="169"/>
      <c r="T506" s="170"/>
      <c r="AT506" s="165" t="s">
        <v>135</v>
      </c>
      <c r="AU506" s="165" t="s">
        <v>88</v>
      </c>
      <c r="AV506" s="14" t="s">
        <v>131</v>
      </c>
      <c r="AW506" s="14" t="s">
        <v>35</v>
      </c>
      <c r="AX506" s="14" t="s">
        <v>86</v>
      </c>
      <c r="AY506" s="165" t="s">
        <v>125</v>
      </c>
    </row>
    <row r="507" spans="2:65" s="1" customFormat="1" ht="33" customHeight="1" x14ac:dyDescent="0.2">
      <c r="B507" s="31"/>
      <c r="C507" s="132" t="s">
        <v>617</v>
      </c>
      <c r="D507" s="132" t="s">
        <v>127</v>
      </c>
      <c r="E507" s="133" t="s">
        <v>618</v>
      </c>
      <c r="F507" s="134" t="s">
        <v>619</v>
      </c>
      <c r="G507" s="135" t="s">
        <v>171</v>
      </c>
      <c r="H507" s="136">
        <v>2</v>
      </c>
      <c r="I507" s="137"/>
      <c r="J507" s="138">
        <f>ROUND(I507*H507,2)</f>
        <v>0</v>
      </c>
      <c r="K507" s="139"/>
      <c r="L507" s="31"/>
      <c r="M507" s="140" t="s">
        <v>1</v>
      </c>
      <c r="N507" s="141" t="s">
        <v>43</v>
      </c>
      <c r="P507" s="142">
        <f>O507*H507</f>
        <v>0</v>
      </c>
      <c r="Q507" s="142">
        <v>1.3699999999999999E-3</v>
      </c>
      <c r="R507" s="142">
        <f>Q507*H507</f>
        <v>2.7399999999999998E-3</v>
      </c>
      <c r="S507" s="142">
        <v>0</v>
      </c>
      <c r="T507" s="143">
        <f>S507*H507</f>
        <v>0</v>
      </c>
      <c r="AR507" s="144" t="s">
        <v>131</v>
      </c>
      <c r="AT507" s="144" t="s">
        <v>127</v>
      </c>
      <c r="AU507" s="144" t="s">
        <v>88</v>
      </c>
      <c r="AY507" s="16" t="s">
        <v>125</v>
      </c>
      <c r="BE507" s="145">
        <f>IF(N507="základní",J507,0)</f>
        <v>0</v>
      </c>
      <c r="BF507" s="145">
        <f>IF(N507="snížená",J507,0)</f>
        <v>0</v>
      </c>
      <c r="BG507" s="145">
        <f>IF(N507="zákl. přenesená",J507,0)</f>
        <v>0</v>
      </c>
      <c r="BH507" s="145">
        <f>IF(N507="sníž. přenesená",J507,0)</f>
        <v>0</v>
      </c>
      <c r="BI507" s="145">
        <f>IF(N507="nulová",J507,0)</f>
        <v>0</v>
      </c>
      <c r="BJ507" s="16" t="s">
        <v>86</v>
      </c>
      <c r="BK507" s="145">
        <f>ROUND(I507*H507,2)</f>
        <v>0</v>
      </c>
      <c r="BL507" s="16" t="s">
        <v>131</v>
      </c>
      <c r="BM507" s="144" t="s">
        <v>620</v>
      </c>
    </row>
    <row r="508" spans="2:65" s="1" customFormat="1" x14ac:dyDescent="0.2">
      <c r="B508" s="31"/>
      <c r="D508" s="146" t="s">
        <v>133</v>
      </c>
      <c r="F508" s="147" t="s">
        <v>621</v>
      </c>
      <c r="I508" s="148"/>
      <c r="L508" s="31"/>
      <c r="M508" s="149"/>
      <c r="T508" s="55"/>
      <c r="AT508" s="16" t="s">
        <v>133</v>
      </c>
      <c r="AU508" s="16" t="s">
        <v>88</v>
      </c>
    </row>
    <row r="509" spans="2:65" s="12" customFormat="1" x14ac:dyDescent="0.2">
      <c r="B509" s="150"/>
      <c r="D509" s="151" t="s">
        <v>135</v>
      </c>
      <c r="E509" s="152" t="s">
        <v>1</v>
      </c>
      <c r="F509" s="153" t="s">
        <v>136</v>
      </c>
      <c r="H509" s="152" t="s">
        <v>1</v>
      </c>
      <c r="I509" s="154"/>
      <c r="L509" s="150"/>
      <c r="M509" s="155"/>
      <c r="T509" s="156"/>
      <c r="AT509" s="152" t="s">
        <v>135</v>
      </c>
      <c r="AU509" s="152" t="s">
        <v>88</v>
      </c>
      <c r="AV509" s="12" t="s">
        <v>86</v>
      </c>
      <c r="AW509" s="12" t="s">
        <v>35</v>
      </c>
      <c r="AX509" s="12" t="s">
        <v>78</v>
      </c>
      <c r="AY509" s="152" t="s">
        <v>125</v>
      </c>
    </row>
    <row r="510" spans="2:65" s="12" customFormat="1" x14ac:dyDescent="0.2">
      <c r="B510" s="150"/>
      <c r="D510" s="151" t="s">
        <v>135</v>
      </c>
      <c r="E510" s="152" t="s">
        <v>1</v>
      </c>
      <c r="F510" s="153" t="s">
        <v>418</v>
      </c>
      <c r="H510" s="152" t="s">
        <v>1</v>
      </c>
      <c r="I510" s="154"/>
      <c r="L510" s="150"/>
      <c r="M510" s="155"/>
      <c r="T510" s="156"/>
      <c r="AT510" s="152" t="s">
        <v>135</v>
      </c>
      <c r="AU510" s="152" t="s">
        <v>88</v>
      </c>
      <c r="AV510" s="12" t="s">
        <v>86</v>
      </c>
      <c r="AW510" s="12" t="s">
        <v>35</v>
      </c>
      <c r="AX510" s="12" t="s">
        <v>78</v>
      </c>
      <c r="AY510" s="152" t="s">
        <v>125</v>
      </c>
    </row>
    <row r="511" spans="2:65" s="13" customFormat="1" x14ac:dyDescent="0.2">
      <c r="B511" s="157"/>
      <c r="D511" s="151" t="s">
        <v>135</v>
      </c>
      <c r="E511" s="158" t="s">
        <v>1</v>
      </c>
      <c r="F511" s="159" t="s">
        <v>88</v>
      </c>
      <c r="H511" s="160">
        <v>2</v>
      </c>
      <c r="I511" s="161"/>
      <c r="L511" s="157"/>
      <c r="M511" s="162"/>
      <c r="T511" s="163"/>
      <c r="AT511" s="158" t="s">
        <v>135</v>
      </c>
      <c r="AU511" s="158" t="s">
        <v>88</v>
      </c>
      <c r="AV511" s="13" t="s">
        <v>88</v>
      </c>
      <c r="AW511" s="13" t="s">
        <v>35</v>
      </c>
      <c r="AX511" s="13" t="s">
        <v>86</v>
      </c>
      <c r="AY511" s="158" t="s">
        <v>125</v>
      </c>
    </row>
    <row r="512" spans="2:65" s="11" customFormat="1" ht="22.8" customHeight="1" x14ac:dyDescent="0.25">
      <c r="B512" s="120"/>
      <c r="D512" s="121" t="s">
        <v>77</v>
      </c>
      <c r="E512" s="130" t="s">
        <v>622</v>
      </c>
      <c r="F512" s="130" t="s">
        <v>623</v>
      </c>
      <c r="I512" s="123"/>
      <c r="J512" s="131">
        <f>BK512</f>
        <v>0</v>
      </c>
      <c r="L512" s="120"/>
      <c r="M512" s="125"/>
      <c r="P512" s="126">
        <f>SUM(P513:P514)</f>
        <v>0</v>
      </c>
      <c r="R512" s="126">
        <f>SUM(R513:R514)</f>
        <v>0</v>
      </c>
      <c r="T512" s="127">
        <f>SUM(T513:T514)</f>
        <v>0</v>
      </c>
      <c r="AR512" s="121" t="s">
        <v>86</v>
      </c>
      <c r="AT512" s="128" t="s">
        <v>77</v>
      </c>
      <c r="AU512" s="128" t="s">
        <v>86</v>
      </c>
      <c r="AY512" s="121" t="s">
        <v>125</v>
      </c>
      <c r="BK512" s="129">
        <f>SUM(BK513:BK514)</f>
        <v>0</v>
      </c>
    </row>
    <row r="513" spans="2:65" s="1" customFormat="1" ht="16.5" customHeight="1" x14ac:dyDescent="0.2">
      <c r="B513" s="31"/>
      <c r="C513" s="132" t="s">
        <v>624</v>
      </c>
      <c r="D513" s="132" t="s">
        <v>127</v>
      </c>
      <c r="E513" s="133" t="s">
        <v>625</v>
      </c>
      <c r="F513" s="134" t="s">
        <v>626</v>
      </c>
      <c r="G513" s="135" t="s">
        <v>258</v>
      </c>
      <c r="H513" s="136">
        <v>60.972999999999999</v>
      </c>
      <c r="I513" s="137"/>
      <c r="J513" s="138">
        <f>ROUND(I513*H513,2)</f>
        <v>0</v>
      </c>
      <c r="K513" s="139"/>
      <c r="L513" s="31"/>
      <c r="M513" s="140" t="s">
        <v>1</v>
      </c>
      <c r="N513" s="141" t="s">
        <v>43</v>
      </c>
      <c r="P513" s="142">
        <f>O513*H513</f>
        <v>0</v>
      </c>
      <c r="Q513" s="142">
        <v>0</v>
      </c>
      <c r="R513" s="142">
        <f>Q513*H513</f>
        <v>0</v>
      </c>
      <c r="S513" s="142">
        <v>0</v>
      </c>
      <c r="T513" s="143">
        <f>S513*H513</f>
        <v>0</v>
      </c>
      <c r="AR513" s="144" t="s">
        <v>131</v>
      </c>
      <c r="AT513" s="144" t="s">
        <v>127</v>
      </c>
      <c r="AU513" s="144" t="s">
        <v>88</v>
      </c>
      <c r="AY513" s="16" t="s">
        <v>125</v>
      </c>
      <c r="BE513" s="145">
        <f>IF(N513="základní",J513,0)</f>
        <v>0</v>
      </c>
      <c r="BF513" s="145">
        <f>IF(N513="snížená",J513,0)</f>
        <v>0</v>
      </c>
      <c r="BG513" s="145">
        <f>IF(N513="zákl. přenesená",J513,0)</f>
        <v>0</v>
      </c>
      <c r="BH513" s="145">
        <f>IF(N513="sníž. přenesená",J513,0)</f>
        <v>0</v>
      </c>
      <c r="BI513" s="145">
        <f>IF(N513="nulová",J513,0)</f>
        <v>0</v>
      </c>
      <c r="BJ513" s="16" t="s">
        <v>86</v>
      </c>
      <c r="BK513" s="145">
        <f>ROUND(I513*H513,2)</f>
        <v>0</v>
      </c>
      <c r="BL513" s="16" t="s">
        <v>131</v>
      </c>
      <c r="BM513" s="144" t="s">
        <v>627</v>
      </c>
    </row>
    <row r="514" spans="2:65" s="1" customFormat="1" x14ac:dyDescent="0.2">
      <c r="B514" s="31"/>
      <c r="D514" s="146" t="s">
        <v>133</v>
      </c>
      <c r="F514" s="147" t="s">
        <v>628</v>
      </c>
      <c r="I514" s="148"/>
      <c r="L514" s="31"/>
      <c r="M514" s="183"/>
      <c r="N514" s="184"/>
      <c r="O514" s="184"/>
      <c r="P514" s="184"/>
      <c r="Q514" s="184"/>
      <c r="R514" s="184"/>
      <c r="S514" s="184"/>
      <c r="T514" s="185"/>
      <c r="AT514" s="16" t="s">
        <v>133</v>
      </c>
      <c r="AU514" s="16" t="s">
        <v>88</v>
      </c>
    </row>
    <row r="515" spans="2:65" s="1" customFormat="1" ht="6.9" customHeight="1" x14ac:dyDescent="0.2">
      <c r="B515" s="43"/>
      <c r="C515" s="44"/>
      <c r="D515" s="44"/>
      <c r="E515" s="44"/>
      <c r="F515" s="44"/>
      <c r="G515" s="44"/>
      <c r="H515" s="44"/>
      <c r="I515" s="44"/>
      <c r="J515" s="44"/>
      <c r="K515" s="44"/>
      <c r="L515" s="31"/>
    </row>
  </sheetData>
  <sheetProtection algorithmName="SHA-512" hashValue="k8XBtit1UuFN5b/5pAJbQyVZNDOK05KuAFyEM2PWdUGzYENzG/LZuiKSErlT50RaWIVskLzeyvtJ/xj+wUNffw==" saltValue="9lRYx8OPwaZqd192Ax8L6J3LS4lHFCyebSSx+Rn0GD7nG57cuoLaVA/b/w5c/vrkAlfS+4XbJiUvlRRRgOB1cw==" spinCount="100000" sheet="1" objects="1" scenarios="1" formatColumns="0" formatRows="0" autoFilter="0"/>
  <autoFilter ref="C122:K514" xr:uid="{00000000-0009-0000-0000-000001000000}"/>
  <mergeCells count="9">
    <mergeCell ref="E87:H87"/>
    <mergeCell ref="E113:H113"/>
    <mergeCell ref="E115:H115"/>
    <mergeCell ref="L2:V2"/>
    <mergeCell ref="E7:H7"/>
    <mergeCell ref="E9:H9"/>
    <mergeCell ref="E18:H18"/>
    <mergeCell ref="E27:H27"/>
    <mergeCell ref="E85:H85"/>
  </mergeCells>
  <hyperlinks>
    <hyperlink ref="F127" r:id="rId1" xr:uid="{00000000-0004-0000-0100-000000000000}"/>
    <hyperlink ref="F131" r:id="rId2" xr:uid="{00000000-0004-0000-0100-000001000000}"/>
    <hyperlink ref="F137" r:id="rId3" xr:uid="{00000000-0004-0000-0100-000002000000}"/>
    <hyperlink ref="F141" r:id="rId4" xr:uid="{00000000-0004-0000-0100-000003000000}"/>
    <hyperlink ref="F148" r:id="rId5" xr:uid="{00000000-0004-0000-0100-000004000000}"/>
    <hyperlink ref="F156" r:id="rId6" xr:uid="{00000000-0004-0000-0100-000005000000}"/>
    <hyperlink ref="F160" r:id="rId7" xr:uid="{00000000-0004-0000-0100-000006000000}"/>
    <hyperlink ref="F182" r:id="rId8" xr:uid="{00000000-0004-0000-0100-000007000000}"/>
    <hyperlink ref="F186" r:id="rId9" xr:uid="{00000000-0004-0000-0100-000008000000}"/>
    <hyperlink ref="F193" r:id="rId10" xr:uid="{00000000-0004-0000-0100-000009000000}"/>
    <hyperlink ref="F217" r:id="rId11" xr:uid="{00000000-0004-0000-0100-00000A000000}"/>
    <hyperlink ref="F221" r:id="rId12" xr:uid="{00000000-0004-0000-0100-00000B000000}"/>
    <hyperlink ref="F227" r:id="rId13" xr:uid="{00000000-0004-0000-0100-00000C000000}"/>
    <hyperlink ref="F234" r:id="rId14" xr:uid="{00000000-0004-0000-0100-00000D000000}"/>
    <hyperlink ref="F244" r:id="rId15" xr:uid="{00000000-0004-0000-0100-00000E000000}"/>
    <hyperlink ref="F250" r:id="rId16" xr:uid="{00000000-0004-0000-0100-00000F000000}"/>
    <hyperlink ref="F254" r:id="rId17" xr:uid="{00000000-0004-0000-0100-000010000000}"/>
    <hyperlink ref="F261" r:id="rId18" xr:uid="{00000000-0004-0000-0100-000011000000}"/>
    <hyperlink ref="F275" r:id="rId19" xr:uid="{00000000-0004-0000-0100-000012000000}"/>
    <hyperlink ref="F284" r:id="rId20" xr:uid="{00000000-0004-0000-0100-000013000000}"/>
    <hyperlink ref="F288" r:id="rId21" xr:uid="{00000000-0004-0000-0100-000014000000}"/>
    <hyperlink ref="F293" r:id="rId22" xr:uid="{00000000-0004-0000-0100-000015000000}"/>
    <hyperlink ref="F297" r:id="rId23" xr:uid="{00000000-0004-0000-0100-000016000000}"/>
    <hyperlink ref="F302" r:id="rId24" xr:uid="{00000000-0004-0000-0100-000017000000}"/>
    <hyperlink ref="F307" r:id="rId25" xr:uid="{00000000-0004-0000-0100-000018000000}"/>
    <hyperlink ref="F323" r:id="rId26" xr:uid="{00000000-0004-0000-0100-000019000000}"/>
    <hyperlink ref="F339" r:id="rId27" xr:uid="{00000000-0004-0000-0100-00001A000000}"/>
    <hyperlink ref="F345" r:id="rId28" xr:uid="{00000000-0004-0000-0100-00001B000000}"/>
    <hyperlink ref="F359" r:id="rId29" xr:uid="{00000000-0004-0000-0100-00001C000000}"/>
    <hyperlink ref="F363" r:id="rId30" xr:uid="{00000000-0004-0000-0100-00001D000000}"/>
    <hyperlink ref="F372" r:id="rId31" xr:uid="{00000000-0004-0000-0100-00001E000000}"/>
    <hyperlink ref="F387" r:id="rId32" xr:uid="{00000000-0004-0000-0100-00001F000000}"/>
    <hyperlink ref="F394" r:id="rId33" xr:uid="{00000000-0004-0000-0100-000020000000}"/>
    <hyperlink ref="F401" r:id="rId34" xr:uid="{00000000-0004-0000-0100-000021000000}"/>
    <hyperlink ref="F409" r:id="rId35" xr:uid="{00000000-0004-0000-0100-000022000000}"/>
    <hyperlink ref="F415" r:id="rId36" xr:uid="{00000000-0004-0000-0100-000023000000}"/>
    <hyperlink ref="F423" r:id="rId37" xr:uid="{00000000-0004-0000-0100-000024000000}"/>
    <hyperlink ref="F428" r:id="rId38" xr:uid="{00000000-0004-0000-0100-000025000000}"/>
    <hyperlink ref="F450" r:id="rId39" xr:uid="{00000000-0004-0000-0100-000026000000}"/>
    <hyperlink ref="F455" r:id="rId40" xr:uid="{00000000-0004-0000-0100-000027000000}"/>
    <hyperlink ref="F463" r:id="rId41" xr:uid="{00000000-0004-0000-0100-000028000000}"/>
    <hyperlink ref="F468" r:id="rId42" xr:uid="{00000000-0004-0000-0100-000029000000}"/>
    <hyperlink ref="F473" r:id="rId43" xr:uid="{00000000-0004-0000-0100-00002A000000}"/>
    <hyperlink ref="F478" r:id="rId44" xr:uid="{00000000-0004-0000-0100-00002B000000}"/>
    <hyperlink ref="F485" r:id="rId45" xr:uid="{00000000-0004-0000-0100-00002C000000}"/>
    <hyperlink ref="F489" r:id="rId46" xr:uid="{00000000-0004-0000-0100-00002D000000}"/>
    <hyperlink ref="F496" r:id="rId47" xr:uid="{00000000-0004-0000-0100-00002E000000}"/>
    <hyperlink ref="F501" r:id="rId48" xr:uid="{00000000-0004-0000-0100-00002F000000}"/>
    <hyperlink ref="F508" r:id="rId49" xr:uid="{00000000-0004-0000-0100-000030000000}"/>
    <hyperlink ref="F514" r:id="rId50" xr:uid="{00000000-0004-0000-0100-000031000000}"/>
  </hyperlinks>
  <pageMargins left="0.39374999999999999" right="0.39374999999999999" top="0.39374999999999999" bottom="0.39374999999999999" header="0" footer="0"/>
  <pageSetup paperSize="9" fitToHeight="100" orientation="portrait" blackAndWhite="1"/>
  <headerFooter>
    <oddFooter>&amp;CStrana &amp;P z &amp;N</oddFooter>
  </headerFooter>
  <drawing r:id="rId5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2:BM198"/>
  <sheetViews>
    <sheetView showGridLines="0" workbookViewId="0"/>
  </sheetViews>
  <sheetFormatPr defaultRowHeight="10.199999999999999" x14ac:dyDescent="0.2"/>
  <cols>
    <col min="1" max="1" width="8.28515625" customWidth="1"/>
    <col min="2" max="2" width="1.140625" customWidth="1"/>
    <col min="3" max="3" width="4.140625" customWidth="1"/>
    <col min="4" max="4" width="4.28515625" customWidth="1"/>
    <col min="5" max="5" width="17.140625" customWidth="1"/>
    <col min="6" max="6" width="50.85546875" customWidth="1"/>
    <col min="7" max="7" width="7.42578125" customWidth="1"/>
    <col min="8" max="8" width="14" customWidth="1"/>
    <col min="9" max="9" width="15.85546875" customWidth="1"/>
    <col min="10" max="10" width="22.28515625" customWidth="1"/>
    <col min="11" max="11" width="22.28515625" hidden="1" customWidth="1"/>
    <col min="12" max="12" width="9.28515625" customWidth="1"/>
    <col min="13" max="13" width="10.85546875" hidden="1" customWidth="1"/>
    <col min="14" max="14" width="9.28515625" hidden="1"/>
    <col min="15" max="20" width="14.140625" hidden="1" customWidth="1"/>
    <col min="21" max="21" width="16.28515625" hidden="1" customWidth="1"/>
    <col min="22" max="22" width="12.28515625" customWidth="1"/>
    <col min="23" max="23" width="16.28515625" customWidth="1"/>
    <col min="24" max="24" width="12.28515625" customWidth="1"/>
    <col min="25" max="25" width="15" customWidth="1"/>
    <col min="26" max="26" width="11" customWidth="1"/>
    <col min="27" max="27" width="15" customWidth="1"/>
    <col min="28" max="28" width="16.28515625" customWidth="1"/>
    <col min="29" max="29" width="11" customWidth="1"/>
    <col min="30" max="30" width="15" customWidth="1"/>
    <col min="31" max="31" width="16.28515625" customWidth="1"/>
    <col min="44" max="65" width="9.28515625" hidden="1"/>
  </cols>
  <sheetData>
    <row r="2" spans="2:46" ht="36.9" customHeight="1" x14ac:dyDescent="0.2">
      <c r="L2" s="190"/>
      <c r="M2" s="190"/>
      <c r="N2" s="190"/>
      <c r="O2" s="190"/>
      <c r="P2" s="190"/>
      <c r="Q2" s="190"/>
      <c r="R2" s="190"/>
      <c r="S2" s="190"/>
      <c r="T2" s="190"/>
      <c r="U2" s="190"/>
      <c r="V2" s="190"/>
      <c r="AT2" s="16" t="s">
        <v>91</v>
      </c>
    </row>
    <row r="3" spans="2:46" ht="6.9" customHeight="1" x14ac:dyDescent="0.2">
      <c r="B3" s="17"/>
      <c r="C3" s="18"/>
      <c r="D3" s="18"/>
      <c r="E3" s="18"/>
      <c r="F3" s="18"/>
      <c r="G3" s="18"/>
      <c r="H3" s="18"/>
      <c r="I3" s="18"/>
      <c r="J3" s="18"/>
      <c r="K3" s="18"/>
      <c r="L3" s="19"/>
      <c r="AT3" s="16" t="s">
        <v>88</v>
      </c>
    </row>
    <row r="4" spans="2:46" ht="24.9" customHeight="1" x14ac:dyDescent="0.2">
      <c r="B4" s="19"/>
      <c r="D4" s="20" t="s">
        <v>95</v>
      </c>
      <c r="L4" s="19"/>
      <c r="M4" s="87" t="s">
        <v>10</v>
      </c>
      <c r="AT4" s="16" t="s">
        <v>4</v>
      </c>
    </row>
    <row r="5" spans="2:46" ht="6.9" customHeight="1" x14ac:dyDescent="0.2">
      <c r="B5" s="19"/>
      <c r="L5" s="19"/>
    </row>
    <row r="6" spans="2:46" ht="12" customHeight="1" x14ac:dyDescent="0.2">
      <c r="B6" s="19"/>
      <c r="D6" s="26" t="s">
        <v>16</v>
      </c>
      <c r="L6" s="19"/>
    </row>
    <row r="7" spans="2:46" ht="16.5" customHeight="1" x14ac:dyDescent="0.2">
      <c r="B7" s="19"/>
      <c r="E7" s="229" t="str">
        <f>'Rekapitulace stavby'!K6</f>
        <v>Vysoká nad Labem, retenční nádrž</v>
      </c>
      <c r="F7" s="230"/>
      <c r="G7" s="230"/>
      <c r="H7" s="230"/>
      <c r="L7" s="19"/>
    </row>
    <row r="8" spans="2:46" s="1" customFormat="1" ht="12" customHeight="1" x14ac:dyDescent="0.2">
      <c r="B8" s="31"/>
      <c r="D8" s="26" t="s">
        <v>96</v>
      </c>
      <c r="L8" s="31"/>
    </row>
    <row r="9" spans="2:46" s="1" customFormat="1" ht="16.5" customHeight="1" x14ac:dyDescent="0.2">
      <c r="B9" s="31"/>
      <c r="E9" s="201" t="s">
        <v>629</v>
      </c>
      <c r="F9" s="228"/>
      <c r="G9" s="228"/>
      <c r="H9" s="228"/>
      <c r="L9" s="31"/>
    </row>
    <row r="10" spans="2:46" s="1" customFormat="1" x14ac:dyDescent="0.2">
      <c r="B10" s="31"/>
      <c r="L10" s="31"/>
    </row>
    <row r="11" spans="2:46" s="1" customFormat="1" ht="12" customHeight="1" x14ac:dyDescent="0.2">
      <c r="B11" s="31"/>
      <c r="D11" s="26" t="s">
        <v>18</v>
      </c>
      <c r="F11" s="24" t="s">
        <v>1</v>
      </c>
      <c r="I11" s="26" t="s">
        <v>19</v>
      </c>
      <c r="J11" s="24" t="s">
        <v>1</v>
      </c>
      <c r="L11" s="31"/>
    </row>
    <row r="12" spans="2:46" s="1" customFormat="1" ht="12" customHeight="1" x14ac:dyDescent="0.2">
      <c r="B12" s="31"/>
      <c r="D12" s="26" t="s">
        <v>20</v>
      </c>
      <c r="F12" s="24" t="s">
        <v>21</v>
      </c>
      <c r="I12" s="26" t="s">
        <v>22</v>
      </c>
      <c r="J12" s="51" t="str">
        <f>'Rekapitulace stavby'!AN8</f>
        <v>7. 8. 2022</v>
      </c>
      <c r="L12" s="31"/>
    </row>
    <row r="13" spans="2:46" s="1" customFormat="1" ht="10.8" customHeight="1" x14ac:dyDescent="0.2">
      <c r="B13" s="31"/>
      <c r="L13" s="31"/>
    </row>
    <row r="14" spans="2:46" s="1" customFormat="1" ht="12" customHeight="1" x14ac:dyDescent="0.2">
      <c r="B14" s="31"/>
      <c r="D14" s="26" t="s">
        <v>24</v>
      </c>
      <c r="I14" s="26" t="s">
        <v>25</v>
      </c>
      <c r="J14" s="24" t="s">
        <v>26</v>
      </c>
      <c r="L14" s="31"/>
    </row>
    <row r="15" spans="2:46" s="1" customFormat="1" ht="18" customHeight="1" x14ac:dyDescent="0.2">
      <c r="B15" s="31"/>
      <c r="E15" s="24" t="s">
        <v>27</v>
      </c>
      <c r="I15" s="26" t="s">
        <v>28</v>
      </c>
      <c r="J15" s="24" t="s">
        <v>1</v>
      </c>
      <c r="L15" s="31"/>
    </row>
    <row r="16" spans="2:46" s="1" customFormat="1" ht="6.9" customHeight="1" x14ac:dyDescent="0.2">
      <c r="B16" s="31"/>
      <c r="L16" s="31"/>
    </row>
    <row r="17" spans="2:12" s="1" customFormat="1" ht="12" customHeight="1" x14ac:dyDescent="0.2">
      <c r="B17" s="31"/>
      <c r="D17" s="26" t="s">
        <v>29</v>
      </c>
      <c r="I17" s="26" t="s">
        <v>25</v>
      </c>
      <c r="J17" s="27" t="str">
        <f>'Rekapitulace stavby'!AN13</f>
        <v>Vyplň údaj</v>
      </c>
      <c r="L17" s="31"/>
    </row>
    <row r="18" spans="2:12" s="1" customFormat="1" ht="18" customHeight="1" x14ac:dyDescent="0.2">
      <c r="B18" s="31"/>
      <c r="E18" s="231" t="str">
        <f>'Rekapitulace stavby'!E14</f>
        <v>Vyplň údaj</v>
      </c>
      <c r="F18" s="220"/>
      <c r="G18" s="220"/>
      <c r="H18" s="220"/>
      <c r="I18" s="26" t="s">
        <v>28</v>
      </c>
      <c r="J18" s="27" t="str">
        <f>'Rekapitulace stavby'!AN14</f>
        <v>Vyplň údaj</v>
      </c>
      <c r="L18" s="31"/>
    </row>
    <row r="19" spans="2:12" s="1" customFormat="1" ht="6.9" customHeight="1" x14ac:dyDescent="0.2">
      <c r="B19" s="31"/>
      <c r="L19" s="31"/>
    </row>
    <row r="20" spans="2:12" s="1" customFormat="1" ht="12" customHeight="1" x14ac:dyDescent="0.2">
      <c r="B20" s="31"/>
      <c r="D20" s="26" t="s">
        <v>31</v>
      </c>
      <c r="I20" s="26" t="s">
        <v>25</v>
      </c>
      <c r="J20" s="24" t="s">
        <v>32</v>
      </c>
      <c r="L20" s="31"/>
    </row>
    <row r="21" spans="2:12" s="1" customFormat="1" ht="18" customHeight="1" x14ac:dyDescent="0.2">
      <c r="B21" s="31"/>
      <c r="E21" s="24" t="s">
        <v>33</v>
      </c>
      <c r="I21" s="26" t="s">
        <v>28</v>
      </c>
      <c r="J21" s="24" t="s">
        <v>34</v>
      </c>
      <c r="L21" s="31"/>
    </row>
    <row r="22" spans="2:12" s="1" customFormat="1" ht="6.9" customHeight="1" x14ac:dyDescent="0.2">
      <c r="B22" s="31"/>
      <c r="L22" s="31"/>
    </row>
    <row r="23" spans="2:12" s="1" customFormat="1" ht="12" customHeight="1" x14ac:dyDescent="0.2">
      <c r="B23" s="31"/>
      <c r="D23" s="26" t="s">
        <v>36</v>
      </c>
      <c r="I23" s="26" t="s">
        <v>25</v>
      </c>
      <c r="J23" s="24" t="s">
        <v>32</v>
      </c>
      <c r="L23" s="31"/>
    </row>
    <row r="24" spans="2:12" s="1" customFormat="1" ht="18" customHeight="1" x14ac:dyDescent="0.2">
      <c r="B24" s="31"/>
      <c r="E24" s="24" t="s">
        <v>33</v>
      </c>
      <c r="I24" s="26" t="s">
        <v>28</v>
      </c>
      <c r="J24" s="24" t="s">
        <v>34</v>
      </c>
      <c r="L24" s="31"/>
    </row>
    <row r="25" spans="2:12" s="1" customFormat="1" ht="6.9" customHeight="1" x14ac:dyDescent="0.2">
      <c r="B25" s="31"/>
      <c r="L25" s="31"/>
    </row>
    <row r="26" spans="2:12" s="1" customFormat="1" ht="12" customHeight="1" x14ac:dyDescent="0.2">
      <c r="B26" s="31"/>
      <c r="D26" s="26" t="s">
        <v>37</v>
      </c>
      <c r="L26" s="31"/>
    </row>
    <row r="27" spans="2:12" s="7" customFormat="1" ht="16.5" customHeight="1" x14ac:dyDescent="0.2">
      <c r="B27" s="88"/>
      <c r="E27" s="224" t="s">
        <v>1</v>
      </c>
      <c r="F27" s="224"/>
      <c r="G27" s="224"/>
      <c r="H27" s="224"/>
      <c r="L27" s="88"/>
    </row>
    <row r="28" spans="2:12" s="1" customFormat="1" ht="6.9" customHeight="1" x14ac:dyDescent="0.2">
      <c r="B28" s="31"/>
      <c r="L28" s="31"/>
    </row>
    <row r="29" spans="2:12" s="1" customFormat="1" ht="6.9" customHeight="1" x14ac:dyDescent="0.2">
      <c r="B29" s="31"/>
      <c r="D29" s="52"/>
      <c r="E29" s="52"/>
      <c r="F29" s="52"/>
      <c r="G29" s="52"/>
      <c r="H29" s="52"/>
      <c r="I29" s="52"/>
      <c r="J29" s="52"/>
      <c r="K29" s="52"/>
      <c r="L29" s="31"/>
    </row>
    <row r="30" spans="2:12" s="1" customFormat="1" ht="25.35" customHeight="1" x14ac:dyDescent="0.2">
      <c r="B30" s="31"/>
      <c r="D30" s="89" t="s">
        <v>38</v>
      </c>
      <c r="J30" s="65">
        <f>ROUND(J120, 2)</f>
        <v>0</v>
      </c>
      <c r="L30" s="31"/>
    </row>
    <row r="31" spans="2:12" s="1" customFormat="1" ht="6.9" customHeight="1" x14ac:dyDescent="0.2">
      <c r="B31" s="31"/>
      <c r="D31" s="52"/>
      <c r="E31" s="52"/>
      <c r="F31" s="52"/>
      <c r="G31" s="52"/>
      <c r="H31" s="52"/>
      <c r="I31" s="52"/>
      <c r="J31" s="52"/>
      <c r="K31" s="52"/>
      <c r="L31" s="31"/>
    </row>
    <row r="32" spans="2:12" s="1" customFormat="1" ht="14.4" customHeight="1" x14ac:dyDescent="0.2">
      <c r="B32" s="31"/>
      <c r="F32" s="34" t="s">
        <v>40</v>
      </c>
      <c r="I32" s="34" t="s">
        <v>39</v>
      </c>
      <c r="J32" s="34" t="s">
        <v>41</v>
      </c>
      <c r="L32" s="31"/>
    </row>
    <row r="33" spans="2:12" s="1" customFormat="1" ht="14.4" customHeight="1" x14ac:dyDescent="0.2">
      <c r="B33" s="31"/>
      <c r="D33" s="54" t="s">
        <v>42</v>
      </c>
      <c r="E33" s="26" t="s">
        <v>43</v>
      </c>
      <c r="F33" s="90">
        <f>ROUND((SUM(BE120:BE197)),  2)</f>
        <v>0</v>
      </c>
      <c r="I33" s="91">
        <v>0.21</v>
      </c>
      <c r="J33" s="90">
        <f>ROUND(((SUM(BE120:BE197))*I33),  2)</f>
        <v>0</v>
      </c>
      <c r="L33" s="31"/>
    </row>
    <row r="34" spans="2:12" s="1" customFormat="1" ht="14.4" customHeight="1" x14ac:dyDescent="0.2">
      <c r="B34" s="31"/>
      <c r="E34" s="26" t="s">
        <v>44</v>
      </c>
      <c r="F34" s="90">
        <f>ROUND((SUM(BF120:BF197)),  2)</f>
        <v>0</v>
      </c>
      <c r="I34" s="91">
        <v>0.15</v>
      </c>
      <c r="J34" s="90">
        <f>ROUND(((SUM(BF120:BF197))*I34),  2)</f>
        <v>0</v>
      </c>
      <c r="L34" s="31"/>
    </row>
    <row r="35" spans="2:12" s="1" customFormat="1" ht="14.4" hidden="1" customHeight="1" x14ac:dyDescent="0.2">
      <c r="B35" s="31"/>
      <c r="E35" s="26" t="s">
        <v>45</v>
      </c>
      <c r="F35" s="90">
        <f>ROUND((SUM(BG120:BG197)),  2)</f>
        <v>0</v>
      </c>
      <c r="I35" s="91">
        <v>0.21</v>
      </c>
      <c r="J35" s="90">
        <f>0</f>
        <v>0</v>
      </c>
      <c r="L35" s="31"/>
    </row>
    <row r="36" spans="2:12" s="1" customFormat="1" ht="14.4" hidden="1" customHeight="1" x14ac:dyDescent="0.2">
      <c r="B36" s="31"/>
      <c r="E36" s="26" t="s">
        <v>46</v>
      </c>
      <c r="F36" s="90">
        <f>ROUND((SUM(BH120:BH197)),  2)</f>
        <v>0</v>
      </c>
      <c r="I36" s="91">
        <v>0.15</v>
      </c>
      <c r="J36" s="90">
        <f>0</f>
        <v>0</v>
      </c>
      <c r="L36" s="31"/>
    </row>
    <row r="37" spans="2:12" s="1" customFormat="1" ht="14.4" hidden="1" customHeight="1" x14ac:dyDescent="0.2">
      <c r="B37" s="31"/>
      <c r="E37" s="26" t="s">
        <v>47</v>
      </c>
      <c r="F37" s="90">
        <f>ROUND((SUM(BI120:BI197)),  2)</f>
        <v>0</v>
      </c>
      <c r="I37" s="91">
        <v>0</v>
      </c>
      <c r="J37" s="90">
        <f>0</f>
        <v>0</v>
      </c>
      <c r="L37" s="31"/>
    </row>
    <row r="38" spans="2:12" s="1" customFormat="1" ht="6.9" customHeight="1" x14ac:dyDescent="0.2">
      <c r="B38" s="31"/>
      <c r="L38" s="31"/>
    </row>
    <row r="39" spans="2:12" s="1" customFormat="1" ht="25.35" customHeight="1" x14ac:dyDescent="0.2">
      <c r="B39" s="31"/>
      <c r="C39" s="92"/>
      <c r="D39" s="93" t="s">
        <v>48</v>
      </c>
      <c r="E39" s="56"/>
      <c r="F39" s="56"/>
      <c r="G39" s="94" t="s">
        <v>49</v>
      </c>
      <c r="H39" s="95" t="s">
        <v>50</v>
      </c>
      <c r="I39" s="56"/>
      <c r="J39" s="96">
        <f>SUM(J30:J37)</f>
        <v>0</v>
      </c>
      <c r="K39" s="97"/>
      <c r="L39" s="31"/>
    </row>
    <row r="40" spans="2:12" s="1" customFormat="1" ht="14.4" customHeight="1" x14ac:dyDescent="0.2">
      <c r="B40" s="31"/>
      <c r="L40" s="31"/>
    </row>
    <row r="41" spans="2:12" ht="14.4" customHeight="1" x14ac:dyDescent="0.2">
      <c r="B41" s="19"/>
      <c r="L41" s="19"/>
    </row>
    <row r="42" spans="2:12" ht="14.4" customHeight="1" x14ac:dyDescent="0.2">
      <c r="B42" s="19"/>
      <c r="L42" s="19"/>
    </row>
    <row r="43" spans="2:12" ht="14.4" customHeight="1" x14ac:dyDescent="0.2">
      <c r="B43" s="19"/>
      <c r="L43" s="19"/>
    </row>
    <row r="44" spans="2:12" ht="14.4" customHeight="1" x14ac:dyDescent="0.2">
      <c r="B44" s="19"/>
      <c r="L44" s="19"/>
    </row>
    <row r="45" spans="2:12" ht="14.4" customHeight="1" x14ac:dyDescent="0.2">
      <c r="B45" s="19"/>
      <c r="L45" s="19"/>
    </row>
    <row r="46" spans="2:12" ht="14.4" customHeight="1" x14ac:dyDescent="0.2">
      <c r="B46" s="19"/>
      <c r="L46" s="19"/>
    </row>
    <row r="47" spans="2:12" ht="14.4" customHeight="1" x14ac:dyDescent="0.2">
      <c r="B47" s="19"/>
      <c r="L47" s="19"/>
    </row>
    <row r="48" spans="2:12" ht="14.4" customHeight="1" x14ac:dyDescent="0.2">
      <c r="B48" s="19"/>
      <c r="L48" s="19"/>
    </row>
    <row r="49" spans="2:12" ht="14.4" customHeight="1" x14ac:dyDescent="0.2">
      <c r="B49" s="19"/>
      <c r="L49" s="19"/>
    </row>
    <row r="50" spans="2:12" s="1" customFormat="1" ht="14.4" customHeight="1" x14ac:dyDescent="0.2">
      <c r="B50" s="31"/>
      <c r="D50" s="40" t="s">
        <v>51</v>
      </c>
      <c r="E50" s="41"/>
      <c r="F50" s="41"/>
      <c r="G50" s="40" t="s">
        <v>52</v>
      </c>
      <c r="H50" s="41"/>
      <c r="I50" s="41"/>
      <c r="J50" s="41"/>
      <c r="K50" s="41"/>
      <c r="L50" s="31"/>
    </row>
    <row r="51" spans="2:12" x14ac:dyDescent="0.2">
      <c r="B51" s="19"/>
      <c r="L51" s="19"/>
    </row>
    <row r="52" spans="2:12" x14ac:dyDescent="0.2">
      <c r="B52" s="19"/>
      <c r="L52" s="19"/>
    </row>
    <row r="53" spans="2:12" x14ac:dyDescent="0.2">
      <c r="B53" s="19"/>
      <c r="L53" s="19"/>
    </row>
    <row r="54" spans="2:12" x14ac:dyDescent="0.2">
      <c r="B54" s="19"/>
      <c r="L54" s="19"/>
    </row>
    <row r="55" spans="2:12" x14ac:dyDescent="0.2">
      <c r="B55" s="19"/>
      <c r="L55" s="19"/>
    </row>
    <row r="56" spans="2:12" x14ac:dyDescent="0.2">
      <c r="B56" s="19"/>
      <c r="L56" s="19"/>
    </row>
    <row r="57" spans="2:12" x14ac:dyDescent="0.2">
      <c r="B57" s="19"/>
      <c r="L57" s="19"/>
    </row>
    <row r="58" spans="2:12" x14ac:dyDescent="0.2">
      <c r="B58" s="19"/>
      <c r="L58" s="19"/>
    </row>
    <row r="59" spans="2:12" x14ac:dyDescent="0.2">
      <c r="B59" s="19"/>
      <c r="L59" s="19"/>
    </row>
    <row r="60" spans="2:12" x14ac:dyDescent="0.2">
      <c r="B60" s="19"/>
      <c r="L60" s="19"/>
    </row>
    <row r="61" spans="2:12" s="1" customFormat="1" ht="13.2" x14ac:dyDescent="0.2">
      <c r="B61" s="31"/>
      <c r="D61" s="42" t="s">
        <v>53</v>
      </c>
      <c r="E61" s="33"/>
      <c r="F61" s="98" t="s">
        <v>54</v>
      </c>
      <c r="G61" s="42" t="s">
        <v>53</v>
      </c>
      <c r="H61" s="33"/>
      <c r="I61" s="33"/>
      <c r="J61" s="99" t="s">
        <v>54</v>
      </c>
      <c r="K61" s="33"/>
      <c r="L61" s="31"/>
    </row>
    <row r="62" spans="2:12" x14ac:dyDescent="0.2">
      <c r="B62" s="19"/>
      <c r="L62" s="19"/>
    </row>
    <row r="63" spans="2:12" x14ac:dyDescent="0.2">
      <c r="B63" s="19"/>
      <c r="L63" s="19"/>
    </row>
    <row r="64" spans="2:12" x14ac:dyDescent="0.2">
      <c r="B64" s="19"/>
      <c r="L64" s="19"/>
    </row>
    <row r="65" spans="2:12" s="1" customFormat="1" ht="13.2" x14ac:dyDescent="0.2">
      <c r="B65" s="31"/>
      <c r="D65" s="40" t="s">
        <v>55</v>
      </c>
      <c r="E65" s="41"/>
      <c r="F65" s="41"/>
      <c r="G65" s="40" t="s">
        <v>56</v>
      </c>
      <c r="H65" s="41"/>
      <c r="I65" s="41"/>
      <c r="J65" s="41"/>
      <c r="K65" s="41"/>
      <c r="L65" s="31"/>
    </row>
    <row r="66" spans="2:12" x14ac:dyDescent="0.2">
      <c r="B66" s="19"/>
      <c r="L66" s="19"/>
    </row>
    <row r="67" spans="2:12" x14ac:dyDescent="0.2">
      <c r="B67" s="19"/>
      <c r="L67" s="19"/>
    </row>
    <row r="68" spans="2:12" x14ac:dyDescent="0.2">
      <c r="B68" s="19"/>
      <c r="L68" s="19"/>
    </row>
    <row r="69" spans="2:12" x14ac:dyDescent="0.2">
      <c r="B69" s="19"/>
      <c r="L69" s="19"/>
    </row>
    <row r="70" spans="2:12" x14ac:dyDescent="0.2">
      <c r="B70" s="19"/>
      <c r="L70" s="19"/>
    </row>
    <row r="71" spans="2:12" x14ac:dyDescent="0.2">
      <c r="B71" s="19"/>
      <c r="L71" s="19"/>
    </row>
    <row r="72" spans="2:12" x14ac:dyDescent="0.2">
      <c r="B72" s="19"/>
      <c r="L72" s="19"/>
    </row>
    <row r="73" spans="2:12" x14ac:dyDescent="0.2">
      <c r="B73" s="19"/>
      <c r="L73" s="19"/>
    </row>
    <row r="74" spans="2:12" x14ac:dyDescent="0.2">
      <c r="B74" s="19"/>
      <c r="L74" s="19"/>
    </row>
    <row r="75" spans="2:12" x14ac:dyDescent="0.2">
      <c r="B75" s="19"/>
      <c r="L75" s="19"/>
    </row>
    <row r="76" spans="2:12" s="1" customFormat="1" ht="13.2" x14ac:dyDescent="0.2">
      <c r="B76" s="31"/>
      <c r="D76" s="42" t="s">
        <v>53</v>
      </c>
      <c r="E76" s="33"/>
      <c r="F76" s="98" t="s">
        <v>54</v>
      </c>
      <c r="G76" s="42" t="s">
        <v>53</v>
      </c>
      <c r="H76" s="33"/>
      <c r="I76" s="33"/>
      <c r="J76" s="99" t="s">
        <v>54</v>
      </c>
      <c r="K76" s="33"/>
      <c r="L76" s="31"/>
    </row>
    <row r="77" spans="2:12" s="1" customFormat="1" ht="14.4" customHeight="1" x14ac:dyDescent="0.2">
      <c r="B77" s="43"/>
      <c r="C77" s="44"/>
      <c r="D77" s="44"/>
      <c r="E77" s="44"/>
      <c r="F77" s="44"/>
      <c r="G77" s="44"/>
      <c r="H77" s="44"/>
      <c r="I77" s="44"/>
      <c r="J77" s="44"/>
      <c r="K77" s="44"/>
      <c r="L77" s="31"/>
    </row>
    <row r="81" spans="2:47" s="1" customFormat="1" ht="6.9" customHeight="1" x14ac:dyDescent="0.2">
      <c r="B81" s="45"/>
      <c r="C81" s="46"/>
      <c r="D81" s="46"/>
      <c r="E81" s="46"/>
      <c r="F81" s="46"/>
      <c r="G81" s="46"/>
      <c r="H81" s="46"/>
      <c r="I81" s="46"/>
      <c r="J81" s="46"/>
      <c r="K81" s="46"/>
      <c r="L81" s="31"/>
    </row>
    <row r="82" spans="2:47" s="1" customFormat="1" ht="24.9" customHeight="1" x14ac:dyDescent="0.2">
      <c r="B82" s="31"/>
      <c r="C82" s="20" t="s">
        <v>98</v>
      </c>
      <c r="L82" s="31"/>
    </row>
    <row r="83" spans="2:47" s="1" customFormat="1" ht="6.9" customHeight="1" x14ac:dyDescent="0.2">
      <c r="B83" s="31"/>
      <c r="L83" s="31"/>
    </row>
    <row r="84" spans="2:47" s="1" customFormat="1" ht="12" customHeight="1" x14ac:dyDescent="0.2">
      <c r="B84" s="31"/>
      <c r="C84" s="26" t="s">
        <v>16</v>
      </c>
      <c r="L84" s="31"/>
    </row>
    <row r="85" spans="2:47" s="1" customFormat="1" ht="16.5" customHeight="1" x14ac:dyDescent="0.2">
      <c r="B85" s="31"/>
      <c r="E85" s="229" t="str">
        <f>E7</f>
        <v>Vysoká nad Labem, retenční nádrž</v>
      </c>
      <c r="F85" s="230"/>
      <c r="G85" s="230"/>
      <c r="H85" s="230"/>
      <c r="L85" s="31"/>
    </row>
    <row r="86" spans="2:47" s="1" customFormat="1" ht="12" customHeight="1" x14ac:dyDescent="0.2">
      <c r="B86" s="31"/>
      <c r="C86" s="26" t="s">
        <v>96</v>
      </c>
      <c r="L86" s="31"/>
    </row>
    <row r="87" spans="2:47" s="1" customFormat="1" ht="16.5" customHeight="1" x14ac:dyDescent="0.2">
      <c r="B87" s="31"/>
      <c r="E87" s="201" t="str">
        <f>E9</f>
        <v>SO 02 - Vegetační úpravy</v>
      </c>
      <c r="F87" s="228"/>
      <c r="G87" s="228"/>
      <c r="H87" s="228"/>
      <c r="L87" s="31"/>
    </row>
    <row r="88" spans="2:47" s="1" customFormat="1" ht="6.9" customHeight="1" x14ac:dyDescent="0.2">
      <c r="B88" s="31"/>
      <c r="L88" s="31"/>
    </row>
    <row r="89" spans="2:47" s="1" customFormat="1" ht="12" customHeight="1" x14ac:dyDescent="0.2">
      <c r="B89" s="31"/>
      <c r="C89" s="26" t="s">
        <v>20</v>
      </c>
      <c r="F89" s="24" t="str">
        <f>F12</f>
        <v>Vysoká nad Labem</v>
      </c>
      <c r="I89" s="26" t="s">
        <v>22</v>
      </c>
      <c r="J89" s="51" t="str">
        <f>IF(J12="","",J12)</f>
        <v>7. 8. 2022</v>
      </c>
      <c r="L89" s="31"/>
    </row>
    <row r="90" spans="2:47" s="1" customFormat="1" ht="6.9" customHeight="1" x14ac:dyDescent="0.2">
      <c r="B90" s="31"/>
      <c r="L90" s="31"/>
    </row>
    <row r="91" spans="2:47" s="1" customFormat="1" ht="15.15" customHeight="1" x14ac:dyDescent="0.2">
      <c r="B91" s="31"/>
      <c r="C91" s="26" t="s">
        <v>24</v>
      </c>
      <c r="F91" s="24" t="str">
        <f>E15</f>
        <v>Obec Vysoká nad Labem</v>
      </c>
      <c r="I91" s="26" t="s">
        <v>31</v>
      </c>
      <c r="J91" s="29" t="str">
        <f>E21</f>
        <v xml:space="preserve">Envicons, s.r.o. </v>
      </c>
      <c r="L91" s="31"/>
    </row>
    <row r="92" spans="2:47" s="1" customFormat="1" ht="15.15" customHeight="1" x14ac:dyDescent="0.2">
      <c r="B92" s="31"/>
      <c r="C92" s="26" t="s">
        <v>29</v>
      </c>
      <c r="F92" s="24" t="str">
        <f>IF(E18="","",E18)</f>
        <v>Vyplň údaj</v>
      </c>
      <c r="I92" s="26" t="s">
        <v>36</v>
      </c>
      <c r="J92" s="29" t="str">
        <f>E24</f>
        <v xml:space="preserve">Envicons, s.r.o. </v>
      </c>
      <c r="L92" s="31"/>
    </row>
    <row r="93" spans="2:47" s="1" customFormat="1" ht="10.35" customHeight="1" x14ac:dyDescent="0.2">
      <c r="B93" s="31"/>
      <c r="L93" s="31"/>
    </row>
    <row r="94" spans="2:47" s="1" customFormat="1" ht="29.25" customHeight="1" x14ac:dyDescent="0.2">
      <c r="B94" s="31"/>
      <c r="C94" s="100" t="s">
        <v>99</v>
      </c>
      <c r="D94" s="92"/>
      <c r="E94" s="92"/>
      <c r="F94" s="92"/>
      <c r="G94" s="92"/>
      <c r="H94" s="92"/>
      <c r="I94" s="92"/>
      <c r="J94" s="101" t="s">
        <v>100</v>
      </c>
      <c r="K94" s="92"/>
      <c r="L94" s="31"/>
    </row>
    <row r="95" spans="2:47" s="1" customFormat="1" ht="10.35" customHeight="1" x14ac:dyDescent="0.2">
      <c r="B95" s="31"/>
      <c r="L95" s="31"/>
    </row>
    <row r="96" spans="2:47" s="1" customFormat="1" ht="22.8" customHeight="1" x14ac:dyDescent="0.2">
      <c r="B96" s="31"/>
      <c r="C96" s="102" t="s">
        <v>101</v>
      </c>
      <c r="J96" s="65">
        <f>J120</f>
        <v>0</v>
      </c>
      <c r="L96" s="31"/>
      <c r="AU96" s="16" t="s">
        <v>102</v>
      </c>
    </row>
    <row r="97" spans="2:12" s="8" customFormat="1" ht="24.9" customHeight="1" x14ac:dyDescent="0.2">
      <c r="B97" s="103"/>
      <c r="D97" s="104" t="s">
        <v>103</v>
      </c>
      <c r="E97" s="105"/>
      <c r="F97" s="105"/>
      <c r="G97" s="105"/>
      <c r="H97" s="105"/>
      <c r="I97" s="105"/>
      <c r="J97" s="106">
        <f>J121</f>
        <v>0</v>
      </c>
      <c r="L97" s="103"/>
    </row>
    <row r="98" spans="2:12" s="9" customFormat="1" ht="19.95" customHeight="1" x14ac:dyDescent="0.2">
      <c r="B98" s="107"/>
      <c r="D98" s="108" t="s">
        <v>104</v>
      </c>
      <c r="E98" s="109"/>
      <c r="F98" s="109"/>
      <c r="G98" s="109"/>
      <c r="H98" s="109"/>
      <c r="I98" s="109"/>
      <c r="J98" s="110">
        <f>J122</f>
        <v>0</v>
      </c>
      <c r="L98" s="107"/>
    </row>
    <row r="99" spans="2:12" s="9" customFormat="1" ht="19.95" customHeight="1" x14ac:dyDescent="0.2">
      <c r="B99" s="107"/>
      <c r="D99" s="108" t="s">
        <v>105</v>
      </c>
      <c r="E99" s="109"/>
      <c r="F99" s="109"/>
      <c r="G99" s="109"/>
      <c r="H99" s="109"/>
      <c r="I99" s="109"/>
      <c r="J99" s="110">
        <f>J187</f>
        <v>0</v>
      </c>
      <c r="L99" s="107"/>
    </row>
    <row r="100" spans="2:12" s="9" customFormat="1" ht="19.95" customHeight="1" x14ac:dyDescent="0.2">
      <c r="B100" s="107"/>
      <c r="D100" s="108" t="s">
        <v>109</v>
      </c>
      <c r="E100" s="109"/>
      <c r="F100" s="109"/>
      <c r="G100" s="109"/>
      <c r="H100" s="109"/>
      <c r="I100" s="109"/>
      <c r="J100" s="110">
        <f>J195</f>
        <v>0</v>
      </c>
      <c r="L100" s="107"/>
    </row>
    <row r="101" spans="2:12" s="1" customFormat="1" ht="21.75" customHeight="1" x14ac:dyDescent="0.2">
      <c r="B101" s="31"/>
      <c r="L101" s="31"/>
    </row>
    <row r="102" spans="2:12" s="1" customFormat="1" ht="6.9" customHeight="1" x14ac:dyDescent="0.2">
      <c r="B102" s="43"/>
      <c r="C102" s="44"/>
      <c r="D102" s="44"/>
      <c r="E102" s="44"/>
      <c r="F102" s="44"/>
      <c r="G102" s="44"/>
      <c r="H102" s="44"/>
      <c r="I102" s="44"/>
      <c r="J102" s="44"/>
      <c r="K102" s="44"/>
      <c r="L102" s="31"/>
    </row>
    <row r="106" spans="2:12" s="1" customFormat="1" ht="6.9" customHeight="1" x14ac:dyDescent="0.2">
      <c r="B106" s="45"/>
      <c r="C106" s="46"/>
      <c r="D106" s="46"/>
      <c r="E106" s="46"/>
      <c r="F106" s="46"/>
      <c r="G106" s="46"/>
      <c r="H106" s="46"/>
      <c r="I106" s="46"/>
      <c r="J106" s="46"/>
      <c r="K106" s="46"/>
      <c r="L106" s="31"/>
    </row>
    <row r="107" spans="2:12" s="1" customFormat="1" ht="24.9" customHeight="1" x14ac:dyDescent="0.2">
      <c r="B107" s="31"/>
      <c r="C107" s="20" t="s">
        <v>110</v>
      </c>
      <c r="L107" s="31"/>
    </row>
    <row r="108" spans="2:12" s="1" customFormat="1" ht="6.9" customHeight="1" x14ac:dyDescent="0.2">
      <c r="B108" s="31"/>
      <c r="L108" s="31"/>
    </row>
    <row r="109" spans="2:12" s="1" customFormat="1" ht="12" customHeight="1" x14ac:dyDescent="0.2">
      <c r="B109" s="31"/>
      <c r="C109" s="26" t="s">
        <v>16</v>
      </c>
      <c r="L109" s="31"/>
    </row>
    <row r="110" spans="2:12" s="1" customFormat="1" ht="16.5" customHeight="1" x14ac:dyDescent="0.2">
      <c r="B110" s="31"/>
      <c r="E110" s="229" t="str">
        <f>E7</f>
        <v>Vysoká nad Labem, retenční nádrž</v>
      </c>
      <c r="F110" s="230"/>
      <c r="G110" s="230"/>
      <c r="H110" s="230"/>
      <c r="L110" s="31"/>
    </row>
    <row r="111" spans="2:12" s="1" customFormat="1" ht="12" customHeight="1" x14ac:dyDescent="0.2">
      <c r="B111" s="31"/>
      <c r="C111" s="26" t="s">
        <v>96</v>
      </c>
      <c r="L111" s="31"/>
    </row>
    <row r="112" spans="2:12" s="1" customFormat="1" ht="16.5" customHeight="1" x14ac:dyDescent="0.2">
      <c r="B112" s="31"/>
      <c r="E112" s="201" t="str">
        <f>E9</f>
        <v>SO 02 - Vegetační úpravy</v>
      </c>
      <c r="F112" s="228"/>
      <c r="G112" s="228"/>
      <c r="H112" s="228"/>
      <c r="L112" s="31"/>
    </row>
    <row r="113" spans="2:65" s="1" customFormat="1" ht="6.9" customHeight="1" x14ac:dyDescent="0.2">
      <c r="B113" s="31"/>
      <c r="L113" s="31"/>
    </row>
    <row r="114" spans="2:65" s="1" customFormat="1" ht="12" customHeight="1" x14ac:dyDescent="0.2">
      <c r="B114" s="31"/>
      <c r="C114" s="26" t="s">
        <v>20</v>
      </c>
      <c r="F114" s="24" t="str">
        <f>F12</f>
        <v>Vysoká nad Labem</v>
      </c>
      <c r="I114" s="26" t="s">
        <v>22</v>
      </c>
      <c r="J114" s="51" t="str">
        <f>IF(J12="","",J12)</f>
        <v>7. 8. 2022</v>
      </c>
      <c r="L114" s="31"/>
    </row>
    <row r="115" spans="2:65" s="1" customFormat="1" ht="6.9" customHeight="1" x14ac:dyDescent="0.2">
      <c r="B115" s="31"/>
      <c r="L115" s="31"/>
    </row>
    <row r="116" spans="2:65" s="1" customFormat="1" ht="15.15" customHeight="1" x14ac:dyDescent="0.2">
      <c r="B116" s="31"/>
      <c r="C116" s="26" t="s">
        <v>24</v>
      </c>
      <c r="F116" s="24" t="str">
        <f>E15</f>
        <v>Obec Vysoká nad Labem</v>
      </c>
      <c r="I116" s="26" t="s">
        <v>31</v>
      </c>
      <c r="J116" s="29" t="str">
        <f>E21</f>
        <v xml:space="preserve">Envicons, s.r.o. </v>
      </c>
      <c r="L116" s="31"/>
    </row>
    <row r="117" spans="2:65" s="1" customFormat="1" ht="15.15" customHeight="1" x14ac:dyDescent="0.2">
      <c r="B117" s="31"/>
      <c r="C117" s="26" t="s">
        <v>29</v>
      </c>
      <c r="F117" s="24" t="str">
        <f>IF(E18="","",E18)</f>
        <v>Vyplň údaj</v>
      </c>
      <c r="I117" s="26" t="s">
        <v>36</v>
      </c>
      <c r="J117" s="29" t="str">
        <f>E24</f>
        <v xml:space="preserve">Envicons, s.r.o. </v>
      </c>
      <c r="L117" s="31"/>
    </row>
    <row r="118" spans="2:65" s="1" customFormat="1" ht="10.35" customHeight="1" x14ac:dyDescent="0.2">
      <c r="B118" s="31"/>
      <c r="L118" s="31"/>
    </row>
    <row r="119" spans="2:65" s="10" customFormat="1" ht="29.25" customHeight="1" x14ac:dyDescent="0.2">
      <c r="B119" s="111"/>
      <c r="C119" s="112" t="s">
        <v>111</v>
      </c>
      <c r="D119" s="113" t="s">
        <v>63</v>
      </c>
      <c r="E119" s="113" t="s">
        <v>59</v>
      </c>
      <c r="F119" s="113" t="s">
        <v>60</v>
      </c>
      <c r="G119" s="113" t="s">
        <v>112</v>
      </c>
      <c r="H119" s="113" t="s">
        <v>113</v>
      </c>
      <c r="I119" s="113" t="s">
        <v>114</v>
      </c>
      <c r="J119" s="114" t="s">
        <v>100</v>
      </c>
      <c r="K119" s="115" t="s">
        <v>115</v>
      </c>
      <c r="L119" s="111"/>
      <c r="M119" s="58" t="s">
        <v>1</v>
      </c>
      <c r="N119" s="59" t="s">
        <v>42</v>
      </c>
      <c r="O119" s="59" t="s">
        <v>116</v>
      </c>
      <c r="P119" s="59" t="s">
        <v>117</v>
      </c>
      <c r="Q119" s="59" t="s">
        <v>118</v>
      </c>
      <c r="R119" s="59" t="s">
        <v>119</v>
      </c>
      <c r="S119" s="59" t="s">
        <v>120</v>
      </c>
      <c r="T119" s="60" t="s">
        <v>121</v>
      </c>
    </row>
    <row r="120" spans="2:65" s="1" customFormat="1" ht="22.8" customHeight="1" x14ac:dyDescent="0.3">
      <c r="B120" s="31"/>
      <c r="C120" s="63" t="s">
        <v>122</v>
      </c>
      <c r="J120" s="116">
        <f>BK120</f>
        <v>0</v>
      </c>
      <c r="L120" s="31"/>
      <c r="M120" s="61"/>
      <c r="N120" s="52"/>
      <c r="O120" s="52"/>
      <c r="P120" s="117">
        <f>P121</f>
        <v>0</v>
      </c>
      <c r="Q120" s="52"/>
      <c r="R120" s="117">
        <f>R121</f>
        <v>2.6160700000000001</v>
      </c>
      <c r="S120" s="52"/>
      <c r="T120" s="118">
        <f>T121</f>
        <v>0</v>
      </c>
      <c r="AT120" s="16" t="s">
        <v>77</v>
      </c>
      <c r="AU120" s="16" t="s">
        <v>102</v>
      </c>
      <c r="BK120" s="119">
        <f>BK121</f>
        <v>0</v>
      </c>
    </row>
    <row r="121" spans="2:65" s="11" customFormat="1" ht="25.95" customHeight="1" x14ac:dyDescent="0.25">
      <c r="B121" s="120"/>
      <c r="D121" s="121" t="s">
        <v>77</v>
      </c>
      <c r="E121" s="122" t="s">
        <v>123</v>
      </c>
      <c r="F121" s="122" t="s">
        <v>124</v>
      </c>
      <c r="I121" s="123"/>
      <c r="J121" s="124">
        <f>BK121</f>
        <v>0</v>
      </c>
      <c r="L121" s="120"/>
      <c r="M121" s="125"/>
      <c r="P121" s="126">
        <f>P122+P187+P195</f>
        <v>0</v>
      </c>
      <c r="R121" s="126">
        <f>R122+R187+R195</f>
        <v>2.6160700000000001</v>
      </c>
      <c r="T121" s="127">
        <f>T122+T187+T195</f>
        <v>0</v>
      </c>
      <c r="AR121" s="121" t="s">
        <v>86</v>
      </c>
      <c r="AT121" s="128" t="s">
        <v>77</v>
      </c>
      <c r="AU121" s="128" t="s">
        <v>78</v>
      </c>
      <c r="AY121" s="121" t="s">
        <v>125</v>
      </c>
      <c r="BK121" s="129">
        <f>BK122+BK187+BK195</f>
        <v>0</v>
      </c>
    </row>
    <row r="122" spans="2:65" s="11" customFormat="1" ht="22.8" customHeight="1" x14ac:dyDescent="0.25">
      <c r="B122" s="120"/>
      <c r="D122" s="121" t="s">
        <v>77</v>
      </c>
      <c r="E122" s="130" t="s">
        <v>86</v>
      </c>
      <c r="F122" s="130" t="s">
        <v>126</v>
      </c>
      <c r="I122" s="123"/>
      <c r="J122" s="131">
        <f>BK122</f>
        <v>0</v>
      </c>
      <c r="L122" s="120"/>
      <c r="M122" s="125"/>
      <c r="P122" s="126">
        <f>SUM(P123:P186)</f>
        <v>0</v>
      </c>
      <c r="R122" s="126">
        <f>SUM(R123:R186)</f>
        <v>0.96487999999999996</v>
      </c>
      <c r="T122" s="127">
        <f>SUM(T123:T186)</f>
        <v>0</v>
      </c>
      <c r="AR122" s="121" t="s">
        <v>86</v>
      </c>
      <c r="AT122" s="128" t="s">
        <v>77</v>
      </c>
      <c r="AU122" s="128" t="s">
        <v>86</v>
      </c>
      <c r="AY122" s="121" t="s">
        <v>125</v>
      </c>
      <c r="BK122" s="129">
        <f>SUM(BK123:BK186)</f>
        <v>0</v>
      </c>
    </row>
    <row r="123" spans="2:65" s="1" customFormat="1" ht="24.15" customHeight="1" x14ac:dyDescent="0.2">
      <c r="B123" s="31"/>
      <c r="C123" s="132" t="s">
        <v>86</v>
      </c>
      <c r="D123" s="132" t="s">
        <v>127</v>
      </c>
      <c r="E123" s="133" t="s">
        <v>630</v>
      </c>
      <c r="F123" s="134" t="s">
        <v>631</v>
      </c>
      <c r="G123" s="135" t="s">
        <v>130</v>
      </c>
      <c r="H123" s="136">
        <v>3833</v>
      </c>
      <c r="I123" s="137"/>
      <c r="J123" s="138">
        <f>ROUND(I123*H123,2)</f>
        <v>0</v>
      </c>
      <c r="K123" s="139"/>
      <c r="L123" s="31"/>
      <c r="M123" s="140" t="s">
        <v>1</v>
      </c>
      <c r="N123" s="141" t="s">
        <v>43</v>
      </c>
      <c r="P123" s="142">
        <f>O123*H123</f>
        <v>0</v>
      </c>
      <c r="Q123" s="142">
        <v>0</v>
      </c>
      <c r="R123" s="142">
        <f>Q123*H123</f>
        <v>0</v>
      </c>
      <c r="S123" s="142">
        <v>0</v>
      </c>
      <c r="T123" s="143">
        <f>S123*H123</f>
        <v>0</v>
      </c>
      <c r="AR123" s="144" t="s">
        <v>131</v>
      </c>
      <c r="AT123" s="144" t="s">
        <v>127</v>
      </c>
      <c r="AU123" s="144" t="s">
        <v>88</v>
      </c>
      <c r="AY123" s="16" t="s">
        <v>125</v>
      </c>
      <c r="BE123" s="145">
        <f>IF(N123="základní",J123,0)</f>
        <v>0</v>
      </c>
      <c r="BF123" s="145">
        <f>IF(N123="snížená",J123,0)</f>
        <v>0</v>
      </c>
      <c r="BG123" s="145">
        <f>IF(N123="zákl. přenesená",J123,0)</f>
        <v>0</v>
      </c>
      <c r="BH123" s="145">
        <f>IF(N123="sníž. přenesená",J123,0)</f>
        <v>0</v>
      </c>
      <c r="BI123" s="145">
        <f>IF(N123="nulová",J123,0)</f>
        <v>0</v>
      </c>
      <c r="BJ123" s="16" t="s">
        <v>86</v>
      </c>
      <c r="BK123" s="145">
        <f>ROUND(I123*H123,2)</f>
        <v>0</v>
      </c>
      <c r="BL123" s="16" t="s">
        <v>131</v>
      </c>
      <c r="BM123" s="144" t="s">
        <v>632</v>
      </c>
    </row>
    <row r="124" spans="2:65" s="1" customFormat="1" x14ac:dyDescent="0.2">
      <c r="B124" s="31"/>
      <c r="D124" s="146" t="s">
        <v>133</v>
      </c>
      <c r="F124" s="147" t="s">
        <v>633</v>
      </c>
      <c r="I124" s="148"/>
      <c r="L124" s="31"/>
      <c r="M124" s="149"/>
      <c r="T124" s="55"/>
      <c r="AT124" s="16" t="s">
        <v>133</v>
      </c>
      <c r="AU124" s="16" t="s">
        <v>88</v>
      </c>
    </row>
    <row r="125" spans="2:65" s="13" customFormat="1" x14ac:dyDescent="0.2">
      <c r="B125" s="157"/>
      <c r="D125" s="151" t="s">
        <v>135</v>
      </c>
      <c r="E125" s="158" t="s">
        <v>1</v>
      </c>
      <c r="F125" s="159" t="s">
        <v>634</v>
      </c>
      <c r="H125" s="160">
        <v>3833</v>
      </c>
      <c r="I125" s="161"/>
      <c r="L125" s="157"/>
      <c r="M125" s="162"/>
      <c r="T125" s="163"/>
      <c r="AT125" s="158" t="s">
        <v>135</v>
      </c>
      <c r="AU125" s="158" t="s">
        <v>88</v>
      </c>
      <c r="AV125" s="13" t="s">
        <v>88</v>
      </c>
      <c r="AW125" s="13" t="s">
        <v>35</v>
      </c>
      <c r="AX125" s="13" t="s">
        <v>86</v>
      </c>
      <c r="AY125" s="158" t="s">
        <v>125</v>
      </c>
    </row>
    <row r="126" spans="2:65" s="1" customFormat="1" ht="16.5" customHeight="1" x14ac:dyDescent="0.2">
      <c r="B126" s="31"/>
      <c r="C126" s="171" t="s">
        <v>88</v>
      </c>
      <c r="D126" s="171" t="s">
        <v>255</v>
      </c>
      <c r="E126" s="172" t="s">
        <v>635</v>
      </c>
      <c r="F126" s="173" t="s">
        <v>636</v>
      </c>
      <c r="G126" s="174" t="s">
        <v>637</v>
      </c>
      <c r="H126" s="175">
        <v>76.66</v>
      </c>
      <c r="I126" s="176"/>
      <c r="J126" s="177">
        <f>ROUND(I126*H126,2)</f>
        <v>0</v>
      </c>
      <c r="K126" s="178"/>
      <c r="L126" s="179"/>
      <c r="M126" s="180" t="s">
        <v>1</v>
      </c>
      <c r="N126" s="181" t="s">
        <v>43</v>
      </c>
      <c r="P126" s="142">
        <f>O126*H126</f>
        <v>0</v>
      </c>
      <c r="Q126" s="142">
        <v>1E-3</v>
      </c>
      <c r="R126" s="142">
        <f>Q126*H126</f>
        <v>7.6659999999999992E-2</v>
      </c>
      <c r="S126" s="142">
        <v>0</v>
      </c>
      <c r="T126" s="143">
        <f>S126*H126</f>
        <v>0</v>
      </c>
      <c r="AR126" s="144" t="s">
        <v>198</v>
      </c>
      <c r="AT126" s="144" t="s">
        <v>255</v>
      </c>
      <c r="AU126" s="144" t="s">
        <v>88</v>
      </c>
      <c r="AY126" s="16" t="s">
        <v>125</v>
      </c>
      <c r="BE126" s="145">
        <f>IF(N126="základní",J126,0)</f>
        <v>0</v>
      </c>
      <c r="BF126" s="145">
        <f>IF(N126="snížená",J126,0)</f>
        <v>0</v>
      </c>
      <c r="BG126" s="145">
        <f>IF(N126="zákl. přenesená",J126,0)</f>
        <v>0</v>
      </c>
      <c r="BH126" s="145">
        <f>IF(N126="sníž. přenesená",J126,0)</f>
        <v>0</v>
      </c>
      <c r="BI126" s="145">
        <f>IF(N126="nulová",J126,0)</f>
        <v>0</v>
      </c>
      <c r="BJ126" s="16" t="s">
        <v>86</v>
      </c>
      <c r="BK126" s="145">
        <f>ROUND(I126*H126,2)</f>
        <v>0</v>
      </c>
      <c r="BL126" s="16" t="s">
        <v>131</v>
      </c>
      <c r="BM126" s="144" t="s">
        <v>638</v>
      </c>
    </row>
    <row r="127" spans="2:65" s="13" customFormat="1" x14ac:dyDescent="0.2">
      <c r="B127" s="157"/>
      <c r="D127" s="151" t="s">
        <v>135</v>
      </c>
      <c r="F127" s="159" t="s">
        <v>639</v>
      </c>
      <c r="H127" s="160">
        <v>76.66</v>
      </c>
      <c r="I127" s="161"/>
      <c r="L127" s="157"/>
      <c r="M127" s="162"/>
      <c r="T127" s="163"/>
      <c r="AT127" s="158" t="s">
        <v>135</v>
      </c>
      <c r="AU127" s="158" t="s">
        <v>88</v>
      </c>
      <c r="AV127" s="13" t="s">
        <v>88</v>
      </c>
      <c r="AW127" s="13" t="s">
        <v>4</v>
      </c>
      <c r="AX127" s="13" t="s">
        <v>86</v>
      </c>
      <c r="AY127" s="158" t="s">
        <v>125</v>
      </c>
    </row>
    <row r="128" spans="2:65" s="1" customFormat="1" ht="33" customHeight="1" x14ac:dyDescent="0.2">
      <c r="B128" s="31"/>
      <c r="C128" s="132" t="s">
        <v>145</v>
      </c>
      <c r="D128" s="132" t="s">
        <v>127</v>
      </c>
      <c r="E128" s="133" t="s">
        <v>640</v>
      </c>
      <c r="F128" s="134" t="s">
        <v>641</v>
      </c>
      <c r="G128" s="135" t="s">
        <v>390</v>
      </c>
      <c r="H128" s="136">
        <v>16</v>
      </c>
      <c r="I128" s="137"/>
      <c r="J128" s="138">
        <f>ROUND(I128*H128,2)</f>
        <v>0</v>
      </c>
      <c r="K128" s="139"/>
      <c r="L128" s="31"/>
      <c r="M128" s="140" t="s">
        <v>1</v>
      </c>
      <c r="N128" s="141" t="s">
        <v>43</v>
      </c>
      <c r="P128" s="142">
        <f>O128*H128</f>
        <v>0</v>
      </c>
      <c r="Q128" s="142">
        <v>0</v>
      </c>
      <c r="R128" s="142">
        <f>Q128*H128</f>
        <v>0</v>
      </c>
      <c r="S128" s="142">
        <v>0</v>
      </c>
      <c r="T128" s="143">
        <f>S128*H128</f>
        <v>0</v>
      </c>
      <c r="AR128" s="144" t="s">
        <v>131</v>
      </c>
      <c r="AT128" s="144" t="s">
        <v>127</v>
      </c>
      <c r="AU128" s="144" t="s">
        <v>88</v>
      </c>
      <c r="AY128" s="16" t="s">
        <v>125</v>
      </c>
      <c r="BE128" s="145">
        <f>IF(N128="základní",J128,0)</f>
        <v>0</v>
      </c>
      <c r="BF128" s="145">
        <f>IF(N128="snížená",J128,0)</f>
        <v>0</v>
      </c>
      <c r="BG128" s="145">
        <f>IF(N128="zákl. přenesená",J128,0)</f>
        <v>0</v>
      </c>
      <c r="BH128" s="145">
        <f>IF(N128="sníž. přenesená",J128,0)</f>
        <v>0</v>
      </c>
      <c r="BI128" s="145">
        <f>IF(N128="nulová",J128,0)</f>
        <v>0</v>
      </c>
      <c r="BJ128" s="16" t="s">
        <v>86</v>
      </c>
      <c r="BK128" s="145">
        <f>ROUND(I128*H128,2)</f>
        <v>0</v>
      </c>
      <c r="BL128" s="16" t="s">
        <v>131</v>
      </c>
      <c r="BM128" s="144" t="s">
        <v>642</v>
      </c>
    </row>
    <row r="129" spans="2:65" s="1" customFormat="1" x14ac:dyDescent="0.2">
      <c r="B129" s="31"/>
      <c r="D129" s="146" t="s">
        <v>133</v>
      </c>
      <c r="F129" s="147" t="s">
        <v>643</v>
      </c>
      <c r="I129" s="148"/>
      <c r="L129" s="31"/>
      <c r="M129" s="149"/>
      <c r="T129" s="55"/>
      <c r="AT129" s="16" t="s">
        <v>133</v>
      </c>
      <c r="AU129" s="16" t="s">
        <v>88</v>
      </c>
    </row>
    <row r="130" spans="2:65" s="13" customFormat="1" x14ac:dyDescent="0.2">
      <c r="B130" s="157"/>
      <c r="D130" s="151" t="s">
        <v>135</v>
      </c>
      <c r="E130" s="158" t="s">
        <v>1</v>
      </c>
      <c r="F130" s="159" t="s">
        <v>644</v>
      </c>
      <c r="H130" s="160">
        <v>16</v>
      </c>
      <c r="I130" s="161"/>
      <c r="L130" s="157"/>
      <c r="M130" s="162"/>
      <c r="T130" s="163"/>
      <c r="AT130" s="158" t="s">
        <v>135</v>
      </c>
      <c r="AU130" s="158" t="s">
        <v>88</v>
      </c>
      <c r="AV130" s="13" t="s">
        <v>88</v>
      </c>
      <c r="AW130" s="13" t="s">
        <v>35</v>
      </c>
      <c r="AX130" s="13" t="s">
        <v>86</v>
      </c>
      <c r="AY130" s="158" t="s">
        <v>125</v>
      </c>
    </row>
    <row r="131" spans="2:65" s="12" customFormat="1" x14ac:dyDescent="0.2">
      <c r="B131" s="150"/>
      <c r="D131" s="151" t="s">
        <v>135</v>
      </c>
      <c r="E131" s="152" t="s">
        <v>1</v>
      </c>
      <c r="F131" s="153" t="s">
        <v>136</v>
      </c>
      <c r="H131" s="152" t="s">
        <v>1</v>
      </c>
      <c r="I131" s="154"/>
      <c r="L131" s="150"/>
      <c r="M131" s="155"/>
      <c r="T131" s="156"/>
      <c r="AT131" s="152" t="s">
        <v>135</v>
      </c>
      <c r="AU131" s="152" t="s">
        <v>88</v>
      </c>
      <c r="AV131" s="12" t="s">
        <v>86</v>
      </c>
      <c r="AW131" s="12" t="s">
        <v>35</v>
      </c>
      <c r="AX131" s="12" t="s">
        <v>78</v>
      </c>
      <c r="AY131" s="152" t="s">
        <v>125</v>
      </c>
    </row>
    <row r="132" spans="2:65" s="1" customFormat="1" ht="33" customHeight="1" x14ac:dyDescent="0.2">
      <c r="B132" s="31"/>
      <c r="C132" s="132" t="s">
        <v>131</v>
      </c>
      <c r="D132" s="132" t="s">
        <v>127</v>
      </c>
      <c r="E132" s="133" t="s">
        <v>645</v>
      </c>
      <c r="F132" s="134" t="s">
        <v>646</v>
      </c>
      <c r="G132" s="135" t="s">
        <v>390</v>
      </c>
      <c r="H132" s="136">
        <v>183</v>
      </c>
      <c r="I132" s="137"/>
      <c r="J132" s="138">
        <f>ROUND(I132*H132,2)</f>
        <v>0</v>
      </c>
      <c r="K132" s="139"/>
      <c r="L132" s="31"/>
      <c r="M132" s="140" t="s">
        <v>1</v>
      </c>
      <c r="N132" s="141" t="s">
        <v>43</v>
      </c>
      <c r="P132" s="142">
        <f>O132*H132</f>
        <v>0</v>
      </c>
      <c r="Q132" s="142">
        <v>0</v>
      </c>
      <c r="R132" s="142">
        <f>Q132*H132</f>
        <v>0</v>
      </c>
      <c r="S132" s="142">
        <v>0</v>
      </c>
      <c r="T132" s="143">
        <f>S132*H132</f>
        <v>0</v>
      </c>
      <c r="AR132" s="144" t="s">
        <v>131</v>
      </c>
      <c r="AT132" s="144" t="s">
        <v>127</v>
      </c>
      <c r="AU132" s="144" t="s">
        <v>88</v>
      </c>
      <c r="AY132" s="16" t="s">
        <v>125</v>
      </c>
      <c r="BE132" s="145">
        <f>IF(N132="základní",J132,0)</f>
        <v>0</v>
      </c>
      <c r="BF132" s="145">
        <f>IF(N132="snížená",J132,0)</f>
        <v>0</v>
      </c>
      <c r="BG132" s="145">
        <f>IF(N132="zákl. přenesená",J132,0)</f>
        <v>0</v>
      </c>
      <c r="BH132" s="145">
        <f>IF(N132="sníž. přenesená",J132,0)</f>
        <v>0</v>
      </c>
      <c r="BI132" s="145">
        <f>IF(N132="nulová",J132,0)</f>
        <v>0</v>
      </c>
      <c r="BJ132" s="16" t="s">
        <v>86</v>
      </c>
      <c r="BK132" s="145">
        <f>ROUND(I132*H132,2)</f>
        <v>0</v>
      </c>
      <c r="BL132" s="16" t="s">
        <v>131</v>
      </c>
      <c r="BM132" s="144" t="s">
        <v>647</v>
      </c>
    </row>
    <row r="133" spans="2:65" s="1" customFormat="1" x14ac:dyDescent="0.2">
      <c r="B133" s="31"/>
      <c r="D133" s="146" t="s">
        <v>133</v>
      </c>
      <c r="F133" s="147" t="s">
        <v>648</v>
      </c>
      <c r="I133" s="148"/>
      <c r="L133" s="31"/>
      <c r="M133" s="149"/>
      <c r="T133" s="55"/>
      <c r="AT133" s="16" t="s">
        <v>133</v>
      </c>
      <c r="AU133" s="16" t="s">
        <v>88</v>
      </c>
    </row>
    <row r="134" spans="2:65" s="12" customFormat="1" x14ac:dyDescent="0.2">
      <c r="B134" s="150"/>
      <c r="D134" s="151" t="s">
        <v>135</v>
      </c>
      <c r="E134" s="152" t="s">
        <v>1</v>
      </c>
      <c r="F134" s="153" t="s">
        <v>136</v>
      </c>
      <c r="H134" s="152" t="s">
        <v>1</v>
      </c>
      <c r="I134" s="154"/>
      <c r="L134" s="150"/>
      <c r="M134" s="155"/>
      <c r="T134" s="156"/>
      <c r="AT134" s="152" t="s">
        <v>135</v>
      </c>
      <c r="AU134" s="152" t="s">
        <v>88</v>
      </c>
      <c r="AV134" s="12" t="s">
        <v>86</v>
      </c>
      <c r="AW134" s="12" t="s">
        <v>35</v>
      </c>
      <c r="AX134" s="12" t="s">
        <v>78</v>
      </c>
      <c r="AY134" s="152" t="s">
        <v>125</v>
      </c>
    </row>
    <row r="135" spans="2:65" s="13" customFormat="1" x14ac:dyDescent="0.2">
      <c r="B135" s="157"/>
      <c r="D135" s="151" t="s">
        <v>135</v>
      </c>
      <c r="E135" s="158" t="s">
        <v>1</v>
      </c>
      <c r="F135" s="159" t="s">
        <v>649</v>
      </c>
      <c r="H135" s="160">
        <v>183</v>
      </c>
      <c r="I135" s="161"/>
      <c r="L135" s="157"/>
      <c r="M135" s="162"/>
      <c r="T135" s="163"/>
      <c r="AT135" s="158" t="s">
        <v>135</v>
      </c>
      <c r="AU135" s="158" t="s">
        <v>88</v>
      </c>
      <c r="AV135" s="13" t="s">
        <v>88</v>
      </c>
      <c r="AW135" s="13" t="s">
        <v>35</v>
      </c>
      <c r="AX135" s="13" t="s">
        <v>86</v>
      </c>
      <c r="AY135" s="158" t="s">
        <v>125</v>
      </c>
    </row>
    <row r="136" spans="2:65" s="1" customFormat="1" ht="24.15" customHeight="1" x14ac:dyDescent="0.2">
      <c r="B136" s="31"/>
      <c r="C136" s="132" t="s">
        <v>159</v>
      </c>
      <c r="D136" s="132" t="s">
        <v>127</v>
      </c>
      <c r="E136" s="133" t="s">
        <v>650</v>
      </c>
      <c r="F136" s="134" t="s">
        <v>651</v>
      </c>
      <c r="G136" s="135" t="s">
        <v>390</v>
      </c>
      <c r="H136" s="136">
        <v>16</v>
      </c>
      <c r="I136" s="137"/>
      <c r="J136" s="138">
        <f>ROUND(I136*H136,2)</f>
        <v>0</v>
      </c>
      <c r="K136" s="139"/>
      <c r="L136" s="31"/>
      <c r="M136" s="140" t="s">
        <v>1</v>
      </c>
      <c r="N136" s="141" t="s">
        <v>43</v>
      </c>
      <c r="P136" s="142">
        <f>O136*H136</f>
        <v>0</v>
      </c>
      <c r="Q136" s="142">
        <v>0</v>
      </c>
      <c r="R136" s="142">
        <f>Q136*H136</f>
        <v>0</v>
      </c>
      <c r="S136" s="142">
        <v>0</v>
      </c>
      <c r="T136" s="143">
        <f>S136*H136</f>
        <v>0</v>
      </c>
      <c r="AR136" s="144" t="s">
        <v>131</v>
      </c>
      <c r="AT136" s="144" t="s">
        <v>127</v>
      </c>
      <c r="AU136" s="144" t="s">
        <v>88</v>
      </c>
      <c r="AY136" s="16" t="s">
        <v>125</v>
      </c>
      <c r="BE136" s="145">
        <f>IF(N136="základní",J136,0)</f>
        <v>0</v>
      </c>
      <c r="BF136" s="145">
        <f>IF(N136="snížená",J136,0)</f>
        <v>0</v>
      </c>
      <c r="BG136" s="145">
        <f>IF(N136="zákl. přenesená",J136,0)</f>
        <v>0</v>
      </c>
      <c r="BH136" s="145">
        <f>IF(N136="sníž. přenesená",J136,0)</f>
        <v>0</v>
      </c>
      <c r="BI136" s="145">
        <f>IF(N136="nulová",J136,0)</f>
        <v>0</v>
      </c>
      <c r="BJ136" s="16" t="s">
        <v>86</v>
      </c>
      <c r="BK136" s="145">
        <f>ROUND(I136*H136,2)</f>
        <v>0</v>
      </c>
      <c r="BL136" s="16" t="s">
        <v>131</v>
      </c>
      <c r="BM136" s="144" t="s">
        <v>652</v>
      </c>
    </row>
    <row r="137" spans="2:65" s="1" customFormat="1" x14ac:dyDescent="0.2">
      <c r="B137" s="31"/>
      <c r="D137" s="146" t="s">
        <v>133</v>
      </c>
      <c r="F137" s="147" t="s">
        <v>653</v>
      </c>
      <c r="I137" s="148"/>
      <c r="L137" s="31"/>
      <c r="M137" s="149"/>
      <c r="T137" s="55"/>
      <c r="AT137" s="16" t="s">
        <v>133</v>
      </c>
      <c r="AU137" s="16" t="s">
        <v>88</v>
      </c>
    </row>
    <row r="138" spans="2:65" s="1" customFormat="1" ht="21.75" customHeight="1" x14ac:dyDescent="0.2">
      <c r="B138" s="31"/>
      <c r="C138" s="171" t="s">
        <v>168</v>
      </c>
      <c r="D138" s="171" t="s">
        <v>255</v>
      </c>
      <c r="E138" s="172" t="s">
        <v>654</v>
      </c>
      <c r="F138" s="173" t="s">
        <v>655</v>
      </c>
      <c r="G138" s="174" t="s">
        <v>390</v>
      </c>
      <c r="H138" s="175">
        <v>5</v>
      </c>
      <c r="I138" s="176"/>
      <c r="J138" s="177">
        <f>ROUND(I138*H138,2)</f>
        <v>0</v>
      </c>
      <c r="K138" s="178"/>
      <c r="L138" s="179"/>
      <c r="M138" s="180" t="s">
        <v>1</v>
      </c>
      <c r="N138" s="181" t="s">
        <v>43</v>
      </c>
      <c r="P138" s="142">
        <f>O138*H138</f>
        <v>0</v>
      </c>
      <c r="Q138" s="142">
        <v>3.0000000000000001E-5</v>
      </c>
      <c r="R138" s="142">
        <f>Q138*H138</f>
        <v>1.5000000000000001E-4</v>
      </c>
      <c r="S138" s="142">
        <v>0</v>
      </c>
      <c r="T138" s="143">
        <f>S138*H138</f>
        <v>0</v>
      </c>
      <c r="AR138" s="144" t="s">
        <v>198</v>
      </c>
      <c r="AT138" s="144" t="s">
        <v>255</v>
      </c>
      <c r="AU138" s="144" t="s">
        <v>88</v>
      </c>
      <c r="AY138" s="16" t="s">
        <v>125</v>
      </c>
      <c r="BE138" s="145">
        <f>IF(N138="základní",J138,0)</f>
        <v>0</v>
      </c>
      <c r="BF138" s="145">
        <f>IF(N138="snížená",J138,0)</f>
        <v>0</v>
      </c>
      <c r="BG138" s="145">
        <f>IF(N138="zákl. přenesená",J138,0)</f>
        <v>0</v>
      </c>
      <c r="BH138" s="145">
        <f>IF(N138="sníž. přenesená",J138,0)</f>
        <v>0</v>
      </c>
      <c r="BI138" s="145">
        <f>IF(N138="nulová",J138,0)</f>
        <v>0</v>
      </c>
      <c r="BJ138" s="16" t="s">
        <v>86</v>
      </c>
      <c r="BK138" s="145">
        <f>ROUND(I138*H138,2)</f>
        <v>0</v>
      </c>
      <c r="BL138" s="16" t="s">
        <v>131</v>
      </c>
      <c r="BM138" s="144" t="s">
        <v>656</v>
      </c>
    </row>
    <row r="139" spans="2:65" s="12" customFormat="1" x14ac:dyDescent="0.2">
      <c r="B139" s="150"/>
      <c r="D139" s="151" t="s">
        <v>135</v>
      </c>
      <c r="E139" s="152" t="s">
        <v>1</v>
      </c>
      <c r="F139" s="153" t="s">
        <v>136</v>
      </c>
      <c r="H139" s="152" t="s">
        <v>1</v>
      </c>
      <c r="I139" s="154"/>
      <c r="L139" s="150"/>
      <c r="M139" s="155"/>
      <c r="T139" s="156"/>
      <c r="AT139" s="152" t="s">
        <v>135</v>
      </c>
      <c r="AU139" s="152" t="s">
        <v>88</v>
      </c>
      <c r="AV139" s="12" t="s">
        <v>86</v>
      </c>
      <c r="AW139" s="12" t="s">
        <v>35</v>
      </c>
      <c r="AX139" s="12" t="s">
        <v>78</v>
      </c>
      <c r="AY139" s="152" t="s">
        <v>125</v>
      </c>
    </row>
    <row r="140" spans="2:65" s="13" customFormat="1" x14ac:dyDescent="0.2">
      <c r="B140" s="157"/>
      <c r="D140" s="151" t="s">
        <v>135</v>
      </c>
      <c r="E140" s="158" t="s">
        <v>1</v>
      </c>
      <c r="F140" s="159" t="s">
        <v>159</v>
      </c>
      <c r="H140" s="160">
        <v>5</v>
      </c>
      <c r="I140" s="161"/>
      <c r="L140" s="157"/>
      <c r="M140" s="162"/>
      <c r="T140" s="163"/>
      <c r="AT140" s="158" t="s">
        <v>135</v>
      </c>
      <c r="AU140" s="158" t="s">
        <v>88</v>
      </c>
      <c r="AV140" s="13" t="s">
        <v>88</v>
      </c>
      <c r="AW140" s="13" t="s">
        <v>35</v>
      </c>
      <c r="AX140" s="13" t="s">
        <v>86</v>
      </c>
      <c r="AY140" s="158" t="s">
        <v>125</v>
      </c>
    </row>
    <row r="141" spans="2:65" s="1" customFormat="1" ht="24.15" customHeight="1" x14ac:dyDescent="0.2">
      <c r="B141" s="31"/>
      <c r="C141" s="171" t="s">
        <v>175</v>
      </c>
      <c r="D141" s="171" t="s">
        <v>255</v>
      </c>
      <c r="E141" s="172" t="s">
        <v>657</v>
      </c>
      <c r="F141" s="173" t="s">
        <v>658</v>
      </c>
      <c r="G141" s="174" t="s">
        <v>390</v>
      </c>
      <c r="H141" s="175">
        <v>7</v>
      </c>
      <c r="I141" s="176"/>
      <c r="J141" s="177">
        <f>ROUND(I141*H141,2)</f>
        <v>0</v>
      </c>
      <c r="K141" s="178"/>
      <c r="L141" s="179"/>
      <c r="M141" s="180" t="s">
        <v>1</v>
      </c>
      <c r="N141" s="181" t="s">
        <v>43</v>
      </c>
      <c r="P141" s="142">
        <f>O141*H141</f>
        <v>0</v>
      </c>
      <c r="Q141" s="142">
        <v>2.7E-2</v>
      </c>
      <c r="R141" s="142">
        <f>Q141*H141</f>
        <v>0.189</v>
      </c>
      <c r="S141" s="142">
        <v>0</v>
      </c>
      <c r="T141" s="143">
        <f>S141*H141</f>
        <v>0</v>
      </c>
      <c r="AR141" s="144" t="s">
        <v>198</v>
      </c>
      <c r="AT141" s="144" t="s">
        <v>255</v>
      </c>
      <c r="AU141" s="144" t="s">
        <v>88</v>
      </c>
      <c r="AY141" s="16" t="s">
        <v>125</v>
      </c>
      <c r="BE141" s="145">
        <f>IF(N141="základní",J141,0)</f>
        <v>0</v>
      </c>
      <c r="BF141" s="145">
        <f>IF(N141="snížená",J141,0)</f>
        <v>0</v>
      </c>
      <c r="BG141" s="145">
        <f>IF(N141="zákl. přenesená",J141,0)</f>
        <v>0</v>
      </c>
      <c r="BH141" s="145">
        <f>IF(N141="sníž. přenesená",J141,0)</f>
        <v>0</v>
      </c>
      <c r="BI141" s="145">
        <f>IF(N141="nulová",J141,0)</f>
        <v>0</v>
      </c>
      <c r="BJ141" s="16" t="s">
        <v>86</v>
      </c>
      <c r="BK141" s="145">
        <f>ROUND(I141*H141,2)</f>
        <v>0</v>
      </c>
      <c r="BL141" s="16" t="s">
        <v>131</v>
      </c>
      <c r="BM141" s="144" t="s">
        <v>659</v>
      </c>
    </row>
    <row r="142" spans="2:65" s="12" customFormat="1" x14ac:dyDescent="0.2">
      <c r="B142" s="150"/>
      <c r="D142" s="151" t="s">
        <v>135</v>
      </c>
      <c r="E142" s="152" t="s">
        <v>1</v>
      </c>
      <c r="F142" s="153" t="s">
        <v>136</v>
      </c>
      <c r="H142" s="152" t="s">
        <v>1</v>
      </c>
      <c r="I142" s="154"/>
      <c r="L142" s="150"/>
      <c r="M142" s="155"/>
      <c r="T142" s="156"/>
      <c r="AT142" s="152" t="s">
        <v>135</v>
      </c>
      <c r="AU142" s="152" t="s">
        <v>88</v>
      </c>
      <c r="AV142" s="12" t="s">
        <v>86</v>
      </c>
      <c r="AW142" s="12" t="s">
        <v>35</v>
      </c>
      <c r="AX142" s="12" t="s">
        <v>78</v>
      </c>
      <c r="AY142" s="152" t="s">
        <v>125</v>
      </c>
    </row>
    <row r="143" spans="2:65" s="13" customFormat="1" x14ac:dyDescent="0.2">
      <c r="B143" s="157"/>
      <c r="D143" s="151" t="s">
        <v>135</v>
      </c>
      <c r="E143" s="158" t="s">
        <v>1</v>
      </c>
      <c r="F143" s="159" t="s">
        <v>175</v>
      </c>
      <c r="H143" s="160">
        <v>7</v>
      </c>
      <c r="I143" s="161"/>
      <c r="L143" s="157"/>
      <c r="M143" s="162"/>
      <c r="T143" s="163"/>
      <c r="AT143" s="158" t="s">
        <v>135</v>
      </c>
      <c r="AU143" s="158" t="s">
        <v>88</v>
      </c>
      <c r="AV143" s="13" t="s">
        <v>88</v>
      </c>
      <c r="AW143" s="13" t="s">
        <v>35</v>
      </c>
      <c r="AX143" s="13" t="s">
        <v>86</v>
      </c>
      <c r="AY143" s="158" t="s">
        <v>125</v>
      </c>
    </row>
    <row r="144" spans="2:65" s="1" customFormat="1" ht="21.75" customHeight="1" x14ac:dyDescent="0.2">
      <c r="B144" s="31"/>
      <c r="C144" s="171" t="s">
        <v>198</v>
      </c>
      <c r="D144" s="171" t="s">
        <v>255</v>
      </c>
      <c r="E144" s="172" t="s">
        <v>660</v>
      </c>
      <c r="F144" s="173" t="s">
        <v>661</v>
      </c>
      <c r="G144" s="174" t="s">
        <v>390</v>
      </c>
      <c r="H144" s="175">
        <v>4</v>
      </c>
      <c r="I144" s="176"/>
      <c r="J144" s="177">
        <f>ROUND(I144*H144,2)</f>
        <v>0</v>
      </c>
      <c r="K144" s="178"/>
      <c r="L144" s="179"/>
      <c r="M144" s="180" t="s">
        <v>1</v>
      </c>
      <c r="N144" s="181" t="s">
        <v>43</v>
      </c>
      <c r="P144" s="142">
        <f>O144*H144</f>
        <v>0</v>
      </c>
      <c r="Q144" s="142">
        <v>2.7E-2</v>
      </c>
      <c r="R144" s="142">
        <f>Q144*H144</f>
        <v>0.108</v>
      </c>
      <c r="S144" s="142">
        <v>0</v>
      </c>
      <c r="T144" s="143">
        <f>S144*H144</f>
        <v>0</v>
      </c>
      <c r="AR144" s="144" t="s">
        <v>198</v>
      </c>
      <c r="AT144" s="144" t="s">
        <v>255</v>
      </c>
      <c r="AU144" s="144" t="s">
        <v>88</v>
      </c>
      <c r="AY144" s="16" t="s">
        <v>125</v>
      </c>
      <c r="BE144" s="145">
        <f>IF(N144="základní",J144,0)</f>
        <v>0</v>
      </c>
      <c r="BF144" s="145">
        <f>IF(N144="snížená",J144,0)</f>
        <v>0</v>
      </c>
      <c r="BG144" s="145">
        <f>IF(N144="zákl. přenesená",J144,0)</f>
        <v>0</v>
      </c>
      <c r="BH144" s="145">
        <f>IF(N144="sníž. přenesená",J144,0)</f>
        <v>0</v>
      </c>
      <c r="BI144" s="145">
        <f>IF(N144="nulová",J144,0)</f>
        <v>0</v>
      </c>
      <c r="BJ144" s="16" t="s">
        <v>86</v>
      </c>
      <c r="BK144" s="145">
        <f>ROUND(I144*H144,2)</f>
        <v>0</v>
      </c>
      <c r="BL144" s="16" t="s">
        <v>131</v>
      </c>
      <c r="BM144" s="144" t="s">
        <v>662</v>
      </c>
    </row>
    <row r="145" spans="2:65" s="12" customFormat="1" x14ac:dyDescent="0.2">
      <c r="B145" s="150"/>
      <c r="D145" s="151" t="s">
        <v>135</v>
      </c>
      <c r="E145" s="152" t="s">
        <v>1</v>
      </c>
      <c r="F145" s="153" t="s">
        <v>136</v>
      </c>
      <c r="H145" s="152" t="s">
        <v>1</v>
      </c>
      <c r="I145" s="154"/>
      <c r="L145" s="150"/>
      <c r="M145" s="155"/>
      <c r="T145" s="156"/>
      <c r="AT145" s="152" t="s">
        <v>135</v>
      </c>
      <c r="AU145" s="152" t="s">
        <v>88</v>
      </c>
      <c r="AV145" s="12" t="s">
        <v>86</v>
      </c>
      <c r="AW145" s="12" t="s">
        <v>35</v>
      </c>
      <c r="AX145" s="12" t="s">
        <v>78</v>
      </c>
      <c r="AY145" s="152" t="s">
        <v>125</v>
      </c>
    </row>
    <row r="146" spans="2:65" s="13" customFormat="1" x14ac:dyDescent="0.2">
      <c r="B146" s="157"/>
      <c r="D146" s="151" t="s">
        <v>135</v>
      </c>
      <c r="E146" s="158" t="s">
        <v>1</v>
      </c>
      <c r="F146" s="159" t="s">
        <v>131</v>
      </c>
      <c r="H146" s="160">
        <v>4</v>
      </c>
      <c r="I146" s="161"/>
      <c r="L146" s="157"/>
      <c r="M146" s="162"/>
      <c r="T146" s="163"/>
      <c r="AT146" s="158" t="s">
        <v>135</v>
      </c>
      <c r="AU146" s="158" t="s">
        <v>88</v>
      </c>
      <c r="AV146" s="13" t="s">
        <v>88</v>
      </c>
      <c r="AW146" s="13" t="s">
        <v>35</v>
      </c>
      <c r="AX146" s="13" t="s">
        <v>86</v>
      </c>
      <c r="AY146" s="158" t="s">
        <v>125</v>
      </c>
    </row>
    <row r="147" spans="2:65" s="1" customFormat="1" ht="24.15" customHeight="1" x14ac:dyDescent="0.2">
      <c r="B147" s="31"/>
      <c r="C147" s="132" t="s">
        <v>204</v>
      </c>
      <c r="D147" s="132" t="s">
        <v>127</v>
      </c>
      <c r="E147" s="133" t="s">
        <v>663</v>
      </c>
      <c r="F147" s="134" t="s">
        <v>664</v>
      </c>
      <c r="G147" s="135" t="s">
        <v>390</v>
      </c>
      <c r="H147" s="136">
        <v>183</v>
      </c>
      <c r="I147" s="137"/>
      <c r="J147" s="138">
        <f>ROUND(I147*H147,2)</f>
        <v>0</v>
      </c>
      <c r="K147" s="139"/>
      <c r="L147" s="31"/>
      <c r="M147" s="140" t="s">
        <v>1</v>
      </c>
      <c r="N147" s="141" t="s">
        <v>43</v>
      </c>
      <c r="P147" s="142">
        <f>O147*H147</f>
        <v>0</v>
      </c>
      <c r="Q147" s="142">
        <v>0</v>
      </c>
      <c r="R147" s="142">
        <f>Q147*H147</f>
        <v>0</v>
      </c>
      <c r="S147" s="142">
        <v>0</v>
      </c>
      <c r="T147" s="143">
        <f>S147*H147</f>
        <v>0</v>
      </c>
      <c r="AR147" s="144" t="s">
        <v>131</v>
      </c>
      <c r="AT147" s="144" t="s">
        <v>127</v>
      </c>
      <c r="AU147" s="144" t="s">
        <v>88</v>
      </c>
      <c r="AY147" s="16" t="s">
        <v>125</v>
      </c>
      <c r="BE147" s="145">
        <f>IF(N147="základní",J147,0)</f>
        <v>0</v>
      </c>
      <c r="BF147" s="145">
        <f>IF(N147="snížená",J147,0)</f>
        <v>0</v>
      </c>
      <c r="BG147" s="145">
        <f>IF(N147="zákl. přenesená",J147,0)</f>
        <v>0</v>
      </c>
      <c r="BH147" s="145">
        <f>IF(N147="sníž. přenesená",J147,0)</f>
        <v>0</v>
      </c>
      <c r="BI147" s="145">
        <f>IF(N147="nulová",J147,0)</f>
        <v>0</v>
      </c>
      <c r="BJ147" s="16" t="s">
        <v>86</v>
      </c>
      <c r="BK147" s="145">
        <f>ROUND(I147*H147,2)</f>
        <v>0</v>
      </c>
      <c r="BL147" s="16" t="s">
        <v>131</v>
      </c>
      <c r="BM147" s="144" t="s">
        <v>665</v>
      </c>
    </row>
    <row r="148" spans="2:65" s="1" customFormat="1" x14ac:dyDescent="0.2">
      <c r="B148" s="31"/>
      <c r="D148" s="146" t="s">
        <v>133</v>
      </c>
      <c r="F148" s="147" t="s">
        <v>666</v>
      </c>
      <c r="I148" s="148"/>
      <c r="L148" s="31"/>
      <c r="M148" s="149"/>
      <c r="T148" s="55"/>
      <c r="AT148" s="16" t="s">
        <v>133</v>
      </c>
      <c r="AU148" s="16" t="s">
        <v>88</v>
      </c>
    </row>
    <row r="149" spans="2:65" s="1" customFormat="1" ht="21.75" customHeight="1" x14ac:dyDescent="0.2">
      <c r="B149" s="31"/>
      <c r="C149" s="171" t="s">
        <v>212</v>
      </c>
      <c r="D149" s="171" t="s">
        <v>255</v>
      </c>
      <c r="E149" s="172" t="s">
        <v>667</v>
      </c>
      <c r="F149" s="173" t="s">
        <v>668</v>
      </c>
      <c r="G149" s="174" t="s">
        <v>390</v>
      </c>
      <c r="H149" s="175">
        <v>8</v>
      </c>
      <c r="I149" s="176"/>
      <c r="J149" s="177">
        <f t="shared" ref="J149:J156" si="0">ROUND(I149*H149,2)</f>
        <v>0</v>
      </c>
      <c r="K149" s="178"/>
      <c r="L149" s="179"/>
      <c r="M149" s="180" t="s">
        <v>1</v>
      </c>
      <c r="N149" s="181" t="s">
        <v>43</v>
      </c>
      <c r="P149" s="142">
        <f t="shared" ref="P149:P156" si="1">O149*H149</f>
        <v>0</v>
      </c>
      <c r="Q149" s="142">
        <v>0</v>
      </c>
      <c r="R149" s="142">
        <f t="shared" ref="R149:R156" si="2">Q149*H149</f>
        <v>0</v>
      </c>
      <c r="S149" s="142">
        <v>0</v>
      </c>
      <c r="T149" s="143">
        <f t="shared" ref="T149:T156" si="3">S149*H149</f>
        <v>0</v>
      </c>
      <c r="AR149" s="144" t="s">
        <v>198</v>
      </c>
      <c r="AT149" s="144" t="s">
        <v>255</v>
      </c>
      <c r="AU149" s="144" t="s">
        <v>88</v>
      </c>
      <c r="AY149" s="16" t="s">
        <v>125</v>
      </c>
      <c r="BE149" s="145">
        <f t="shared" ref="BE149:BE156" si="4">IF(N149="základní",J149,0)</f>
        <v>0</v>
      </c>
      <c r="BF149" s="145">
        <f t="shared" ref="BF149:BF156" si="5">IF(N149="snížená",J149,0)</f>
        <v>0</v>
      </c>
      <c r="BG149" s="145">
        <f t="shared" ref="BG149:BG156" si="6">IF(N149="zákl. přenesená",J149,0)</f>
        <v>0</v>
      </c>
      <c r="BH149" s="145">
        <f t="shared" ref="BH149:BH156" si="7">IF(N149="sníž. přenesená",J149,0)</f>
        <v>0</v>
      </c>
      <c r="BI149" s="145">
        <f t="shared" ref="BI149:BI156" si="8">IF(N149="nulová",J149,0)</f>
        <v>0</v>
      </c>
      <c r="BJ149" s="16" t="s">
        <v>86</v>
      </c>
      <c r="BK149" s="145">
        <f t="shared" ref="BK149:BK156" si="9">ROUND(I149*H149,2)</f>
        <v>0</v>
      </c>
      <c r="BL149" s="16" t="s">
        <v>131</v>
      </c>
      <c r="BM149" s="144" t="s">
        <v>669</v>
      </c>
    </row>
    <row r="150" spans="2:65" s="1" customFormat="1" ht="21.75" customHeight="1" x14ac:dyDescent="0.2">
      <c r="B150" s="31"/>
      <c r="C150" s="171" t="s">
        <v>218</v>
      </c>
      <c r="D150" s="171" t="s">
        <v>255</v>
      </c>
      <c r="E150" s="172" t="s">
        <v>670</v>
      </c>
      <c r="F150" s="173" t="s">
        <v>671</v>
      </c>
      <c r="G150" s="174" t="s">
        <v>390</v>
      </c>
      <c r="H150" s="175">
        <v>24</v>
      </c>
      <c r="I150" s="176"/>
      <c r="J150" s="177">
        <f t="shared" si="0"/>
        <v>0</v>
      </c>
      <c r="K150" s="178"/>
      <c r="L150" s="179"/>
      <c r="M150" s="180" t="s">
        <v>1</v>
      </c>
      <c r="N150" s="181" t="s">
        <v>43</v>
      </c>
      <c r="P150" s="142">
        <f t="shared" si="1"/>
        <v>0</v>
      </c>
      <c r="Q150" s="142">
        <v>0</v>
      </c>
      <c r="R150" s="142">
        <f t="shared" si="2"/>
        <v>0</v>
      </c>
      <c r="S150" s="142">
        <v>0</v>
      </c>
      <c r="T150" s="143">
        <f t="shared" si="3"/>
        <v>0</v>
      </c>
      <c r="AR150" s="144" t="s">
        <v>198</v>
      </c>
      <c r="AT150" s="144" t="s">
        <v>255</v>
      </c>
      <c r="AU150" s="144" t="s">
        <v>88</v>
      </c>
      <c r="AY150" s="16" t="s">
        <v>125</v>
      </c>
      <c r="BE150" s="145">
        <f t="shared" si="4"/>
        <v>0</v>
      </c>
      <c r="BF150" s="145">
        <f t="shared" si="5"/>
        <v>0</v>
      </c>
      <c r="BG150" s="145">
        <f t="shared" si="6"/>
        <v>0</v>
      </c>
      <c r="BH150" s="145">
        <f t="shared" si="7"/>
        <v>0</v>
      </c>
      <c r="BI150" s="145">
        <f t="shared" si="8"/>
        <v>0</v>
      </c>
      <c r="BJ150" s="16" t="s">
        <v>86</v>
      </c>
      <c r="BK150" s="145">
        <f t="shared" si="9"/>
        <v>0</v>
      </c>
      <c r="BL150" s="16" t="s">
        <v>131</v>
      </c>
      <c r="BM150" s="144" t="s">
        <v>672</v>
      </c>
    </row>
    <row r="151" spans="2:65" s="1" customFormat="1" ht="21.75" customHeight="1" x14ac:dyDescent="0.2">
      <c r="B151" s="31"/>
      <c r="C151" s="171" t="s">
        <v>225</v>
      </c>
      <c r="D151" s="171" t="s">
        <v>255</v>
      </c>
      <c r="E151" s="172" t="s">
        <v>673</v>
      </c>
      <c r="F151" s="173" t="s">
        <v>674</v>
      </c>
      <c r="G151" s="174" t="s">
        <v>390</v>
      </c>
      <c r="H151" s="175">
        <v>27</v>
      </c>
      <c r="I151" s="176"/>
      <c r="J151" s="177">
        <f t="shared" si="0"/>
        <v>0</v>
      </c>
      <c r="K151" s="178"/>
      <c r="L151" s="179"/>
      <c r="M151" s="180" t="s">
        <v>1</v>
      </c>
      <c r="N151" s="181" t="s">
        <v>43</v>
      </c>
      <c r="P151" s="142">
        <f t="shared" si="1"/>
        <v>0</v>
      </c>
      <c r="Q151" s="142">
        <v>0</v>
      </c>
      <c r="R151" s="142">
        <f t="shared" si="2"/>
        <v>0</v>
      </c>
      <c r="S151" s="142">
        <v>0</v>
      </c>
      <c r="T151" s="143">
        <f t="shared" si="3"/>
        <v>0</v>
      </c>
      <c r="AR151" s="144" t="s">
        <v>198</v>
      </c>
      <c r="AT151" s="144" t="s">
        <v>255</v>
      </c>
      <c r="AU151" s="144" t="s">
        <v>88</v>
      </c>
      <c r="AY151" s="16" t="s">
        <v>125</v>
      </c>
      <c r="BE151" s="145">
        <f t="shared" si="4"/>
        <v>0</v>
      </c>
      <c r="BF151" s="145">
        <f t="shared" si="5"/>
        <v>0</v>
      </c>
      <c r="BG151" s="145">
        <f t="shared" si="6"/>
        <v>0</v>
      </c>
      <c r="BH151" s="145">
        <f t="shared" si="7"/>
        <v>0</v>
      </c>
      <c r="BI151" s="145">
        <f t="shared" si="8"/>
        <v>0</v>
      </c>
      <c r="BJ151" s="16" t="s">
        <v>86</v>
      </c>
      <c r="BK151" s="145">
        <f t="shared" si="9"/>
        <v>0</v>
      </c>
      <c r="BL151" s="16" t="s">
        <v>131</v>
      </c>
      <c r="BM151" s="144" t="s">
        <v>675</v>
      </c>
    </row>
    <row r="152" spans="2:65" s="1" customFormat="1" ht="21.75" customHeight="1" x14ac:dyDescent="0.2">
      <c r="B152" s="31"/>
      <c r="C152" s="171" t="s">
        <v>232</v>
      </c>
      <c r="D152" s="171" t="s">
        <v>255</v>
      </c>
      <c r="E152" s="172" t="s">
        <v>676</v>
      </c>
      <c r="F152" s="173" t="s">
        <v>677</v>
      </c>
      <c r="G152" s="174" t="s">
        <v>390</v>
      </c>
      <c r="H152" s="175">
        <v>8</v>
      </c>
      <c r="I152" s="176"/>
      <c r="J152" s="177">
        <f t="shared" si="0"/>
        <v>0</v>
      </c>
      <c r="K152" s="178"/>
      <c r="L152" s="179"/>
      <c r="M152" s="180" t="s">
        <v>1</v>
      </c>
      <c r="N152" s="181" t="s">
        <v>43</v>
      </c>
      <c r="P152" s="142">
        <f t="shared" si="1"/>
        <v>0</v>
      </c>
      <c r="Q152" s="142">
        <v>0</v>
      </c>
      <c r="R152" s="142">
        <f t="shared" si="2"/>
        <v>0</v>
      </c>
      <c r="S152" s="142">
        <v>0</v>
      </c>
      <c r="T152" s="143">
        <f t="shared" si="3"/>
        <v>0</v>
      </c>
      <c r="AR152" s="144" t="s">
        <v>198</v>
      </c>
      <c r="AT152" s="144" t="s">
        <v>255</v>
      </c>
      <c r="AU152" s="144" t="s">
        <v>88</v>
      </c>
      <c r="AY152" s="16" t="s">
        <v>125</v>
      </c>
      <c r="BE152" s="145">
        <f t="shared" si="4"/>
        <v>0</v>
      </c>
      <c r="BF152" s="145">
        <f t="shared" si="5"/>
        <v>0</v>
      </c>
      <c r="BG152" s="145">
        <f t="shared" si="6"/>
        <v>0</v>
      </c>
      <c r="BH152" s="145">
        <f t="shared" si="7"/>
        <v>0</v>
      </c>
      <c r="BI152" s="145">
        <f t="shared" si="8"/>
        <v>0</v>
      </c>
      <c r="BJ152" s="16" t="s">
        <v>86</v>
      </c>
      <c r="BK152" s="145">
        <f t="shared" si="9"/>
        <v>0</v>
      </c>
      <c r="BL152" s="16" t="s">
        <v>131</v>
      </c>
      <c r="BM152" s="144" t="s">
        <v>678</v>
      </c>
    </row>
    <row r="153" spans="2:65" s="1" customFormat="1" ht="24.15" customHeight="1" x14ac:dyDescent="0.2">
      <c r="B153" s="31"/>
      <c r="C153" s="171" t="s">
        <v>238</v>
      </c>
      <c r="D153" s="171" t="s">
        <v>255</v>
      </c>
      <c r="E153" s="172" t="s">
        <v>679</v>
      </c>
      <c r="F153" s="173" t="s">
        <v>680</v>
      </c>
      <c r="G153" s="174" t="s">
        <v>390</v>
      </c>
      <c r="H153" s="175">
        <v>44</v>
      </c>
      <c r="I153" s="176"/>
      <c r="J153" s="177">
        <f t="shared" si="0"/>
        <v>0</v>
      </c>
      <c r="K153" s="178"/>
      <c r="L153" s="179"/>
      <c r="M153" s="180" t="s">
        <v>1</v>
      </c>
      <c r="N153" s="181" t="s">
        <v>43</v>
      </c>
      <c r="P153" s="142">
        <f t="shared" si="1"/>
        <v>0</v>
      </c>
      <c r="Q153" s="142">
        <v>0</v>
      </c>
      <c r="R153" s="142">
        <f t="shared" si="2"/>
        <v>0</v>
      </c>
      <c r="S153" s="142">
        <v>0</v>
      </c>
      <c r="T153" s="143">
        <f t="shared" si="3"/>
        <v>0</v>
      </c>
      <c r="AR153" s="144" t="s">
        <v>198</v>
      </c>
      <c r="AT153" s="144" t="s">
        <v>255</v>
      </c>
      <c r="AU153" s="144" t="s">
        <v>88</v>
      </c>
      <c r="AY153" s="16" t="s">
        <v>125</v>
      </c>
      <c r="BE153" s="145">
        <f t="shared" si="4"/>
        <v>0</v>
      </c>
      <c r="BF153" s="145">
        <f t="shared" si="5"/>
        <v>0</v>
      </c>
      <c r="BG153" s="145">
        <f t="shared" si="6"/>
        <v>0</v>
      </c>
      <c r="BH153" s="145">
        <f t="shared" si="7"/>
        <v>0</v>
      </c>
      <c r="BI153" s="145">
        <f t="shared" si="8"/>
        <v>0</v>
      </c>
      <c r="BJ153" s="16" t="s">
        <v>86</v>
      </c>
      <c r="BK153" s="145">
        <f t="shared" si="9"/>
        <v>0</v>
      </c>
      <c r="BL153" s="16" t="s">
        <v>131</v>
      </c>
      <c r="BM153" s="144" t="s">
        <v>681</v>
      </c>
    </row>
    <row r="154" spans="2:65" s="1" customFormat="1" ht="21.75" customHeight="1" x14ac:dyDescent="0.2">
      <c r="B154" s="31"/>
      <c r="C154" s="171" t="s">
        <v>8</v>
      </c>
      <c r="D154" s="171" t="s">
        <v>255</v>
      </c>
      <c r="E154" s="172" t="s">
        <v>682</v>
      </c>
      <c r="F154" s="173" t="s">
        <v>683</v>
      </c>
      <c r="G154" s="174" t="s">
        <v>390</v>
      </c>
      <c r="H154" s="175">
        <v>32</v>
      </c>
      <c r="I154" s="176"/>
      <c r="J154" s="177">
        <f t="shared" si="0"/>
        <v>0</v>
      </c>
      <c r="K154" s="178"/>
      <c r="L154" s="179"/>
      <c r="M154" s="180" t="s">
        <v>1</v>
      </c>
      <c r="N154" s="181" t="s">
        <v>43</v>
      </c>
      <c r="P154" s="142">
        <f t="shared" si="1"/>
        <v>0</v>
      </c>
      <c r="Q154" s="142">
        <v>0</v>
      </c>
      <c r="R154" s="142">
        <f t="shared" si="2"/>
        <v>0</v>
      </c>
      <c r="S154" s="142">
        <v>0</v>
      </c>
      <c r="T154" s="143">
        <f t="shared" si="3"/>
        <v>0</v>
      </c>
      <c r="AR154" s="144" t="s">
        <v>198</v>
      </c>
      <c r="AT154" s="144" t="s">
        <v>255</v>
      </c>
      <c r="AU154" s="144" t="s">
        <v>88</v>
      </c>
      <c r="AY154" s="16" t="s">
        <v>125</v>
      </c>
      <c r="BE154" s="145">
        <f t="shared" si="4"/>
        <v>0</v>
      </c>
      <c r="BF154" s="145">
        <f t="shared" si="5"/>
        <v>0</v>
      </c>
      <c r="BG154" s="145">
        <f t="shared" si="6"/>
        <v>0</v>
      </c>
      <c r="BH154" s="145">
        <f t="shared" si="7"/>
        <v>0</v>
      </c>
      <c r="BI154" s="145">
        <f t="shared" si="8"/>
        <v>0</v>
      </c>
      <c r="BJ154" s="16" t="s">
        <v>86</v>
      </c>
      <c r="BK154" s="145">
        <f t="shared" si="9"/>
        <v>0</v>
      </c>
      <c r="BL154" s="16" t="s">
        <v>131</v>
      </c>
      <c r="BM154" s="144" t="s">
        <v>684</v>
      </c>
    </row>
    <row r="155" spans="2:65" s="1" customFormat="1" ht="16.5" customHeight="1" x14ac:dyDescent="0.2">
      <c r="B155" s="31"/>
      <c r="C155" s="171" t="s">
        <v>254</v>
      </c>
      <c r="D155" s="171" t="s">
        <v>255</v>
      </c>
      <c r="E155" s="172" t="s">
        <v>685</v>
      </c>
      <c r="F155" s="173" t="s">
        <v>686</v>
      </c>
      <c r="G155" s="174" t="s">
        <v>390</v>
      </c>
      <c r="H155" s="175">
        <v>40</v>
      </c>
      <c r="I155" s="176"/>
      <c r="J155" s="177">
        <f t="shared" si="0"/>
        <v>0</v>
      </c>
      <c r="K155" s="178"/>
      <c r="L155" s="179"/>
      <c r="M155" s="180" t="s">
        <v>1</v>
      </c>
      <c r="N155" s="181" t="s">
        <v>43</v>
      </c>
      <c r="P155" s="142">
        <f t="shared" si="1"/>
        <v>0</v>
      </c>
      <c r="Q155" s="142">
        <v>0</v>
      </c>
      <c r="R155" s="142">
        <f t="shared" si="2"/>
        <v>0</v>
      </c>
      <c r="S155" s="142">
        <v>0</v>
      </c>
      <c r="T155" s="143">
        <f t="shared" si="3"/>
        <v>0</v>
      </c>
      <c r="AR155" s="144" t="s">
        <v>198</v>
      </c>
      <c r="AT155" s="144" t="s">
        <v>255</v>
      </c>
      <c r="AU155" s="144" t="s">
        <v>88</v>
      </c>
      <c r="AY155" s="16" t="s">
        <v>125</v>
      </c>
      <c r="BE155" s="145">
        <f t="shared" si="4"/>
        <v>0</v>
      </c>
      <c r="BF155" s="145">
        <f t="shared" si="5"/>
        <v>0</v>
      </c>
      <c r="BG155" s="145">
        <f t="shared" si="6"/>
        <v>0</v>
      </c>
      <c r="BH155" s="145">
        <f t="shared" si="7"/>
        <v>0</v>
      </c>
      <c r="BI155" s="145">
        <f t="shared" si="8"/>
        <v>0</v>
      </c>
      <c r="BJ155" s="16" t="s">
        <v>86</v>
      </c>
      <c r="BK155" s="145">
        <f t="shared" si="9"/>
        <v>0</v>
      </c>
      <c r="BL155" s="16" t="s">
        <v>131</v>
      </c>
      <c r="BM155" s="144" t="s">
        <v>687</v>
      </c>
    </row>
    <row r="156" spans="2:65" s="1" customFormat="1" ht="49.05" customHeight="1" x14ac:dyDescent="0.2">
      <c r="B156" s="31"/>
      <c r="C156" s="132" t="s">
        <v>261</v>
      </c>
      <c r="D156" s="132" t="s">
        <v>127</v>
      </c>
      <c r="E156" s="133" t="s">
        <v>688</v>
      </c>
      <c r="F156" s="134" t="s">
        <v>689</v>
      </c>
      <c r="G156" s="135" t="s">
        <v>390</v>
      </c>
      <c r="H156" s="136">
        <v>16</v>
      </c>
      <c r="I156" s="137"/>
      <c r="J156" s="138">
        <f t="shared" si="0"/>
        <v>0</v>
      </c>
      <c r="K156" s="139"/>
      <c r="L156" s="31"/>
      <c r="M156" s="140" t="s">
        <v>1</v>
      </c>
      <c r="N156" s="141" t="s">
        <v>43</v>
      </c>
      <c r="P156" s="142">
        <f t="shared" si="1"/>
        <v>0</v>
      </c>
      <c r="Q156" s="142">
        <v>2.5999999999999999E-3</v>
      </c>
      <c r="R156" s="142">
        <f t="shared" si="2"/>
        <v>4.1599999999999998E-2</v>
      </c>
      <c r="S156" s="142">
        <v>0</v>
      </c>
      <c r="T156" s="143">
        <f t="shared" si="3"/>
        <v>0</v>
      </c>
      <c r="AR156" s="144" t="s">
        <v>131</v>
      </c>
      <c r="AT156" s="144" t="s">
        <v>127</v>
      </c>
      <c r="AU156" s="144" t="s">
        <v>88</v>
      </c>
      <c r="AY156" s="16" t="s">
        <v>125</v>
      </c>
      <c r="BE156" s="145">
        <f t="shared" si="4"/>
        <v>0</v>
      </c>
      <c r="BF156" s="145">
        <f t="shared" si="5"/>
        <v>0</v>
      </c>
      <c r="BG156" s="145">
        <f t="shared" si="6"/>
        <v>0</v>
      </c>
      <c r="BH156" s="145">
        <f t="shared" si="7"/>
        <v>0</v>
      </c>
      <c r="BI156" s="145">
        <f t="shared" si="8"/>
        <v>0</v>
      </c>
      <c r="BJ156" s="16" t="s">
        <v>86</v>
      </c>
      <c r="BK156" s="145">
        <f t="shared" si="9"/>
        <v>0</v>
      </c>
      <c r="BL156" s="16" t="s">
        <v>131</v>
      </c>
      <c r="BM156" s="144" t="s">
        <v>690</v>
      </c>
    </row>
    <row r="157" spans="2:65" s="13" customFormat="1" x14ac:dyDescent="0.2">
      <c r="B157" s="157"/>
      <c r="D157" s="151" t="s">
        <v>135</v>
      </c>
      <c r="E157" s="158" t="s">
        <v>1</v>
      </c>
      <c r="F157" s="159" t="s">
        <v>254</v>
      </c>
      <c r="H157" s="160">
        <v>16</v>
      </c>
      <c r="I157" s="161"/>
      <c r="L157" s="157"/>
      <c r="M157" s="162"/>
      <c r="T157" s="163"/>
      <c r="AT157" s="158" t="s">
        <v>135</v>
      </c>
      <c r="AU157" s="158" t="s">
        <v>88</v>
      </c>
      <c r="AV157" s="13" t="s">
        <v>88</v>
      </c>
      <c r="AW157" s="13" t="s">
        <v>35</v>
      </c>
      <c r="AX157" s="13" t="s">
        <v>86</v>
      </c>
      <c r="AY157" s="158" t="s">
        <v>125</v>
      </c>
    </row>
    <row r="158" spans="2:65" s="12" customFormat="1" x14ac:dyDescent="0.2">
      <c r="B158" s="150"/>
      <c r="D158" s="151" t="s">
        <v>135</v>
      </c>
      <c r="E158" s="152" t="s">
        <v>1</v>
      </c>
      <c r="F158" s="153" t="s">
        <v>691</v>
      </c>
      <c r="H158" s="152" t="s">
        <v>1</v>
      </c>
      <c r="I158" s="154"/>
      <c r="L158" s="150"/>
      <c r="M158" s="155"/>
      <c r="T158" s="156"/>
      <c r="AT158" s="152" t="s">
        <v>135</v>
      </c>
      <c r="AU158" s="152" t="s">
        <v>88</v>
      </c>
      <c r="AV158" s="12" t="s">
        <v>86</v>
      </c>
      <c r="AW158" s="12" t="s">
        <v>35</v>
      </c>
      <c r="AX158" s="12" t="s">
        <v>78</v>
      </c>
      <c r="AY158" s="152" t="s">
        <v>125</v>
      </c>
    </row>
    <row r="159" spans="2:65" s="12" customFormat="1" x14ac:dyDescent="0.2">
      <c r="B159" s="150"/>
      <c r="D159" s="151" t="s">
        <v>135</v>
      </c>
      <c r="E159" s="152" t="s">
        <v>1</v>
      </c>
      <c r="F159" s="153" t="s">
        <v>136</v>
      </c>
      <c r="H159" s="152" t="s">
        <v>1</v>
      </c>
      <c r="I159" s="154"/>
      <c r="L159" s="150"/>
      <c r="M159" s="155"/>
      <c r="T159" s="156"/>
      <c r="AT159" s="152" t="s">
        <v>135</v>
      </c>
      <c r="AU159" s="152" t="s">
        <v>88</v>
      </c>
      <c r="AV159" s="12" t="s">
        <v>86</v>
      </c>
      <c r="AW159" s="12" t="s">
        <v>35</v>
      </c>
      <c r="AX159" s="12" t="s">
        <v>78</v>
      </c>
      <c r="AY159" s="152" t="s">
        <v>125</v>
      </c>
    </row>
    <row r="160" spans="2:65" s="1" customFormat="1" ht="16.5" customHeight="1" x14ac:dyDescent="0.2">
      <c r="B160" s="31"/>
      <c r="C160" s="132" t="s">
        <v>267</v>
      </c>
      <c r="D160" s="132" t="s">
        <v>127</v>
      </c>
      <c r="E160" s="133" t="s">
        <v>692</v>
      </c>
      <c r="F160" s="134" t="s">
        <v>693</v>
      </c>
      <c r="G160" s="135" t="s">
        <v>153</v>
      </c>
      <c r="H160" s="136">
        <v>4.3</v>
      </c>
      <c r="I160" s="137"/>
      <c r="J160" s="138">
        <f>ROUND(I160*H160,2)</f>
        <v>0</v>
      </c>
      <c r="K160" s="139"/>
      <c r="L160" s="31"/>
      <c r="M160" s="140" t="s">
        <v>1</v>
      </c>
      <c r="N160" s="141" t="s">
        <v>43</v>
      </c>
      <c r="P160" s="142">
        <f>O160*H160</f>
        <v>0</v>
      </c>
      <c r="Q160" s="142">
        <v>0</v>
      </c>
      <c r="R160" s="142">
        <f>Q160*H160</f>
        <v>0</v>
      </c>
      <c r="S160" s="142">
        <v>0</v>
      </c>
      <c r="T160" s="143">
        <f>S160*H160</f>
        <v>0</v>
      </c>
      <c r="AR160" s="144" t="s">
        <v>131</v>
      </c>
      <c r="AT160" s="144" t="s">
        <v>127</v>
      </c>
      <c r="AU160" s="144" t="s">
        <v>88</v>
      </c>
      <c r="AY160" s="16" t="s">
        <v>125</v>
      </c>
      <c r="BE160" s="145">
        <f>IF(N160="základní",J160,0)</f>
        <v>0</v>
      </c>
      <c r="BF160" s="145">
        <f>IF(N160="snížená",J160,0)</f>
        <v>0</v>
      </c>
      <c r="BG160" s="145">
        <f>IF(N160="zákl. přenesená",J160,0)</f>
        <v>0</v>
      </c>
      <c r="BH160" s="145">
        <f>IF(N160="sníž. přenesená",J160,0)</f>
        <v>0</v>
      </c>
      <c r="BI160" s="145">
        <f>IF(N160="nulová",J160,0)</f>
        <v>0</v>
      </c>
      <c r="BJ160" s="16" t="s">
        <v>86</v>
      </c>
      <c r="BK160" s="145">
        <f>ROUND(I160*H160,2)</f>
        <v>0</v>
      </c>
      <c r="BL160" s="16" t="s">
        <v>131</v>
      </c>
      <c r="BM160" s="144" t="s">
        <v>694</v>
      </c>
    </row>
    <row r="161" spans="2:65" s="1" customFormat="1" x14ac:dyDescent="0.2">
      <c r="B161" s="31"/>
      <c r="D161" s="146" t="s">
        <v>133</v>
      </c>
      <c r="F161" s="147" t="s">
        <v>695</v>
      </c>
      <c r="I161" s="148"/>
      <c r="L161" s="31"/>
      <c r="M161" s="149"/>
      <c r="T161" s="55"/>
      <c r="AT161" s="16" t="s">
        <v>133</v>
      </c>
      <c r="AU161" s="16" t="s">
        <v>88</v>
      </c>
    </row>
    <row r="162" spans="2:65" s="13" customFormat="1" x14ac:dyDescent="0.2">
      <c r="B162" s="157"/>
      <c r="D162" s="151" t="s">
        <v>135</v>
      </c>
      <c r="E162" s="158" t="s">
        <v>1</v>
      </c>
      <c r="F162" s="159" t="s">
        <v>696</v>
      </c>
      <c r="H162" s="160">
        <v>3.66</v>
      </c>
      <c r="I162" s="161"/>
      <c r="L162" s="157"/>
      <c r="M162" s="162"/>
      <c r="T162" s="163"/>
      <c r="AT162" s="158" t="s">
        <v>135</v>
      </c>
      <c r="AU162" s="158" t="s">
        <v>88</v>
      </c>
      <c r="AV162" s="13" t="s">
        <v>88</v>
      </c>
      <c r="AW162" s="13" t="s">
        <v>35</v>
      </c>
      <c r="AX162" s="13" t="s">
        <v>78</v>
      </c>
      <c r="AY162" s="158" t="s">
        <v>125</v>
      </c>
    </row>
    <row r="163" spans="2:65" s="13" customFormat="1" x14ac:dyDescent="0.2">
      <c r="B163" s="157"/>
      <c r="D163" s="151" t="s">
        <v>135</v>
      </c>
      <c r="E163" s="158" t="s">
        <v>1</v>
      </c>
      <c r="F163" s="159" t="s">
        <v>697</v>
      </c>
      <c r="H163" s="160">
        <v>0.64</v>
      </c>
      <c r="I163" s="161"/>
      <c r="L163" s="157"/>
      <c r="M163" s="162"/>
      <c r="T163" s="163"/>
      <c r="AT163" s="158" t="s">
        <v>135</v>
      </c>
      <c r="AU163" s="158" t="s">
        <v>88</v>
      </c>
      <c r="AV163" s="13" t="s">
        <v>88</v>
      </c>
      <c r="AW163" s="13" t="s">
        <v>35</v>
      </c>
      <c r="AX163" s="13" t="s">
        <v>78</v>
      </c>
      <c r="AY163" s="158" t="s">
        <v>125</v>
      </c>
    </row>
    <row r="164" spans="2:65" s="14" customFormat="1" x14ac:dyDescent="0.2">
      <c r="B164" s="164"/>
      <c r="D164" s="151" t="s">
        <v>135</v>
      </c>
      <c r="E164" s="165" t="s">
        <v>1</v>
      </c>
      <c r="F164" s="166" t="s">
        <v>144</v>
      </c>
      <c r="H164" s="167">
        <v>4.3</v>
      </c>
      <c r="I164" s="168"/>
      <c r="L164" s="164"/>
      <c r="M164" s="169"/>
      <c r="T164" s="170"/>
      <c r="AT164" s="165" t="s">
        <v>135</v>
      </c>
      <c r="AU164" s="165" t="s">
        <v>88</v>
      </c>
      <c r="AV164" s="14" t="s">
        <v>131</v>
      </c>
      <c r="AW164" s="14" t="s">
        <v>35</v>
      </c>
      <c r="AX164" s="14" t="s">
        <v>86</v>
      </c>
      <c r="AY164" s="165" t="s">
        <v>125</v>
      </c>
    </row>
    <row r="165" spans="2:65" s="1" customFormat="1" ht="37.799999999999997" customHeight="1" x14ac:dyDescent="0.2">
      <c r="B165" s="31"/>
      <c r="C165" s="132" t="s">
        <v>275</v>
      </c>
      <c r="D165" s="132" t="s">
        <v>127</v>
      </c>
      <c r="E165" s="133" t="s">
        <v>698</v>
      </c>
      <c r="F165" s="134" t="s">
        <v>699</v>
      </c>
      <c r="G165" s="135" t="s">
        <v>390</v>
      </c>
      <c r="H165" s="136">
        <v>199</v>
      </c>
      <c r="I165" s="137"/>
      <c r="J165" s="138">
        <f>ROUND(I165*H165,2)</f>
        <v>0</v>
      </c>
      <c r="K165" s="139"/>
      <c r="L165" s="31"/>
      <c r="M165" s="140" t="s">
        <v>1</v>
      </c>
      <c r="N165" s="141" t="s">
        <v>43</v>
      </c>
      <c r="P165" s="142">
        <f>O165*H165</f>
        <v>0</v>
      </c>
      <c r="Q165" s="142">
        <v>0</v>
      </c>
      <c r="R165" s="142">
        <f>Q165*H165</f>
        <v>0</v>
      </c>
      <c r="S165" s="142">
        <v>0</v>
      </c>
      <c r="T165" s="143">
        <f>S165*H165</f>
        <v>0</v>
      </c>
      <c r="AR165" s="144" t="s">
        <v>131</v>
      </c>
      <c r="AT165" s="144" t="s">
        <v>127</v>
      </c>
      <c r="AU165" s="144" t="s">
        <v>88</v>
      </c>
      <c r="AY165" s="16" t="s">
        <v>125</v>
      </c>
      <c r="BE165" s="145">
        <f>IF(N165="základní",J165,0)</f>
        <v>0</v>
      </c>
      <c r="BF165" s="145">
        <f>IF(N165="snížená",J165,0)</f>
        <v>0</v>
      </c>
      <c r="BG165" s="145">
        <f>IF(N165="zákl. přenesená",J165,0)</f>
        <v>0</v>
      </c>
      <c r="BH165" s="145">
        <f>IF(N165="sníž. přenesená",J165,0)</f>
        <v>0</v>
      </c>
      <c r="BI165" s="145">
        <f>IF(N165="nulová",J165,0)</f>
        <v>0</v>
      </c>
      <c r="BJ165" s="16" t="s">
        <v>86</v>
      </c>
      <c r="BK165" s="145">
        <f>ROUND(I165*H165,2)</f>
        <v>0</v>
      </c>
      <c r="BL165" s="16" t="s">
        <v>131</v>
      </c>
      <c r="BM165" s="144" t="s">
        <v>700</v>
      </c>
    </row>
    <row r="166" spans="2:65" s="1" customFormat="1" ht="28.8" x14ac:dyDescent="0.2">
      <c r="B166" s="31"/>
      <c r="D166" s="151" t="s">
        <v>423</v>
      </c>
      <c r="F166" s="182" t="s">
        <v>701</v>
      </c>
      <c r="I166" s="148"/>
      <c r="L166" s="31"/>
      <c r="M166" s="149"/>
      <c r="T166" s="55"/>
      <c r="AT166" s="16" t="s">
        <v>423</v>
      </c>
      <c r="AU166" s="16" t="s">
        <v>88</v>
      </c>
    </row>
    <row r="167" spans="2:65" s="12" customFormat="1" x14ac:dyDescent="0.2">
      <c r="B167" s="150"/>
      <c r="D167" s="151" t="s">
        <v>135</v>
      </c>
      <c r="E167" s="152" t="s">
        <v>1</v>
      </c>
      <c r="F167" s="153" t="s">
        <v>702</v>
      </c>
      <c r="H167" s="152" t="s">
        <v>1</v>
      </c>
      <c r="I167" s="154"/>
      <c r="L167" s="150"/>
      <c r="M167" s="155"/>
      <c r="T167" s="156"/>
      <c r="AT167" s="152" t="s">
        <v>135</v>
      </c>
      <c r="AU167" s="152" t="s">
        <v>88</v>
      </c>
      <c r="AV167" s="12" t="s">
        <v>86</v>
      </c>
      <c r="AW167" s="12" t="s">
        <v>35</v>
      </c>
      <c r="AX167" s="12" t="s">
        <v>78</v>
      </c>
      <c r="AY167" s="152" t="s">
        <v>125</v>
      </c>
    </row>
    <row r="168" spans="2:65" s="13" customFormat="1" x14ac:dyDescent="0.2">
      <c r="B168" s="157"/>
      <c r="D168" s="151" t="s">
        <v>135</v>
      </c>
      <c r="E168" s="158" t="s">
        <v>1</v>
      </c>
      <c r="F168" s="159" t="s">
        <v>254</v>
      </c>
      <c r="H168" s="160">
        <v>16</v>
      </c>
      <c r="I168" s="161"/>
      <c r="L168" s="157"/>
      <c r="M168" s="162"/>
      <c r="T168" s="163"/>
      <c r="AT168" s="158" t="s">
        <v>135</v>
      </c>
      <c r="AU168" s="158" t="s">
        <v>88</v>
      </c>
      <c r="AV168" s="13" t="s">
        <v>88</v>
      </c>
      <c r="AW168" s="13" t="s">
        <v>35</v>
      </c>
      <c r="AX168" s="13" t="s">
        <v>78</v>
      </c>
      <c r="AY168" s="158" t="s">
        <v>125</v>
      </c>
    </row>
    <row r="169" spans="2:65" s="12" customFormat="1" x14ac:dyDescent="0.2">
      <c r="B169" s="150"/>
      <c r="D169" s="151" t="s">
        <v>135</v>
      </c>
      <c r="E169" s="152" t="s">
        <v>1</v>
      </c>
      <c r="F169" s="153" t="s">
        <v>703</v>
      </c>
      <c r="H169" s="152" t="s">
        <v>1</v>
      </c>
      <c r="I169" s="154"/>
      <c r="L169" s="150"/>
      <c r="M169" s="155"/>
      <c r="T169" s="156"/>
      <c r="AT169" s="152" t="s">
        <v>135</v>
      </c>
      <c r="AU169" s="152" t="s">
        <v>88</v>
      </c>
      <c r="AV169" s="12" t="s">
        <v>86</v>
      </c>
      <c r="AW169" s="12" t="s">
        <v>35</v>
      </c>
      <c r="AX169" s="12" t="s">
        <v>78</v>
      </c>
      <c r="AY169" s="152" t="s">
        <v>125</v>
      </c>
    </row>
    <row r="170" spans="2:65" s="13" customFormat="1" x14ac:dyDescent="0.2">
      <c r="B170" s="157"/>
      <c r="D170" s="151" t="s">
        <v>135</v>
      </c>
      <c r="E170" s="158" t="s">
        <v>1</v>
      </c>
      <c r="F170" s="159" t="s">
        <v>704</v>
      </c>
      <c r="H170" s="160">
        <v>183</v>
      </c>
      <c r="I170" s="161"/>
      <c r="L170" s="157"/>
      <c r="M170" s="162"/>
      <c r="T170" s="163"/>
      <c r="AT170" s="158" t="s">
        <v>135</v>
      </c>
      <c r="AU170" s="158" t="s">
        <v>88</v>
      </c>
      <c r="AV170" s="13" t="s">
        <v>88</v>
      </c>
      <c r="AW170" s="13" t="s">
        <v>35</v>
      </c>
      <c r="AX170" s="13" t="s">
        <v>78</v>
      </c>
      <c r="AY170" s="158" t="s">
        <v>125</v>
      </c>
    </row>
    <row r="171" spans="2:65" s="14" customFormat="1" x14ac:dyDescent="0.2">
      <c r="B171" s="164"/>
      <c r="D171" s="151" t="s">
        <v>135</v>
      </c>
      <c r="E171" s="165" t="s">
        <v>1</v>
      </c>
      <c r="F171" s="166" t="s">
        <v>144</v>
      </c>
      <c r="H171" s="167">
        <v>199</v>
      </c>
      <c r="I171" s="168"/>
      <c r="L171" s="164"/>
      <c r="M171" s="169"/>
      <c r="T171" s="170"/>
      <c r="AT171" s="165" t="s">
        <v>135</v>
      </c>
      <c r="AU171" s="165" t="s">
        <v>88</v>
      </c>
      <c r="AV171" s="14" t="s">
        <v>131</v>
      </c>
      <c r="AW171" s="14" t="s">
        <v>35</v>
      </c>
      <c r="AX171" s="14" t="s">
        <v>86</v>
      </c>
      <c r="AY171" s="165" t="s">
        <v>125</v>
      </c>
    </row>
    <row r="172" spans="2:65" s="1" customFormat="1" ht="66.75" customHeight="1" x14ac:dyDescent="0.2">
      <c r="B172" s="31"/>
      <c r="C172" s="132" t="s">
        <v>174</v>
      </c>
      <c r="D172" s="132" t="s">
        <v>127</v>
      </c>
      <c r="E172" s="133" t="s">
        <v>705</v>
      </c>
      <c r="F172" s="134" t="s">
        <v>706</v>
      </c>
      <c r="G172" s="135" t="s">
        <v>390</v>
      </c>
      <c r="H172" s="136">
        <v>16</v>
      </c>
      <c r="I172" s="137"/>
      <c r="J172" s="138">
        <f>ROUND(I172*H172,2)</f>
        <v>0</v>
      </c>
      <c r="K172" s="139"/>
      <c r="L172" s="31"/>
      <c r="M172" s="140" t="s">
        <v>1</v>
      </c>
      <c r="N172" s="141" t="s">
        <v>43</v>
      </c>
      <c r="P172" s="142">
        <f>O172*H172</f>
        <v>0</v>
      </c>
      <c r="Q172" s="142">
        <v>2.0799999999999998E-3</v>
      </c>
      <c r="R172" s="142">
        <f>Q172*H172</f>
        <v>3.3279999999999997E-2</v>
      </c>
      <c r="S172" s="142">
        <v>0</v>
      </c>
      <c r="T172" s="143">
        <f>S172*H172</f>
        <v>0</v>
      </c>
      <c r="AR172" s="144" t="s">
        <v>131</v>
      </c>
      <c r="AT172" s="144" t="s">
        <v>127</v>
      </c>
      <c r="AU172" s="144" t="s">
        <v>88</v>
      </c>
      <c r="AY172" s="16" t="s">
        <v>125</v>
      </c>
      <c r="BE172" s="145">
        <f>IF(N172="základní",J172,0)</f>
        <v>0</v>
      </c>
      <c r="BF172" s="145">
        <f>IF(N172="snížená",J172,0)</f>
        <v>0</v>
      </c>
      <c r="BG172" s="145">
        <f>IF(N172="zákl. přenesená",J172,0)</f>
        <v>0</v>
      </c>
      <c r="BH172" s="145">
        <f>IF(N172="sníž. přenesená",J172,0)</f>
        <v>0</v>
      </c>
      <c r="BI172" s="145">
        <f>IF(N172="nulová",J172,0)</f>
        <v>0</v>
      </c>
      <c r="BJ172" s="16" t="s">
        <v>86</v>
      </c>
      <c r="BK172" s="145">
        <f>ROUND(I172*H172,2)</f>
        <v>0</v>
      </c>
      <c r="BL172" s="16" t="s">
        <v>131</v>
      </c>
      <c r="BM172" s="144" t="s">
        <v>707</v>
      </c>
    </row>
    <row r="173" spans="2:65" s="12" customFormat="1" x14ac:dyDescent="0.2">
      <c r="B173" s="150"/>
      <c r="D173" s="151" t="s">
        <v>135</v>
      </c>
      <c r="E173" s="152" t="s">
        <v>1</v>
      </c>
      <c r="F173" s="153" t="s">
        <v>708</v>
      </c>
      <c r="H173" s="152" t="s">
        <v>1</v>
      </c>
      <c r="I173" s="154"/>
      <c r="L173" s="150"/>
      <c r="M173" s="155"/>
      <c r="T173" s="156"/>
      <c r="AT173" s="152" t="s">
        <v>135</v>
      </c>
      <c r="AU173" s="152" t="s">
        <v>88</v>
      </c>
      <c r="AV173" s="12" t="s">
        <v>86</v>
      </c>
      <c r="AW173" s="12" t="s">
        <v>35</v>
      </c>
      <c r="AX173" s="12" t="s">
        <v>78</v>
      </c>
      <c r="AY173" s="152" t="s">
        <v>125</v>
      </c>
    </row>
    <row r="174" spans="2:65" s="12" customFormat="1" x14ac:dyDescent="0.2">
      <c r="B174" s="150"/>
      <c r="D174" s="151" t="s">
        <v>135</v>
      </c>
      <c r="E174" s="152" t="s">
        <v>1</v>
      </c>
      <c r="F174" s="153" t="s">
        <v>709</v>
      </c>
      <c r="H174" s="152" t="s">
        <v>1</v>
      </c>
      <c r="I174" s="154"/>
      <c r="L174" s="150"/>
      <c r="M174" s="155"/>
      <c r="T174" s="156"/>
      <c r="AT174" s="152" t="s">
        <v>135</v>
      </c>
      <c r="AU174" s="152" t="s">
        <v>88</v>
      </c>
      <c r="AV174" s="12" t="s">
        <v>86</v>
      </c>
      <c r="AW174" s="12" t="s">
        <v>35</v>
      </c>
      <c r="AX174" s="12" t="s">
        <v>78</v>
      </c>
      <c r="AY174" s="152" t="s">
        <v>125</v>
      </c>
    </row>
    <row r="175" spans="2:65" s="13" customFormat="1" x14ac:dyDescent="0.2">
      <c r="B175" s="157"/>
      <c r="D175" s="151" t="s">
        <v>135</v>
      </c>
      <c r="E175" s="158" t="s">
        <v>1</v>
      </c>
      <c r="F175" s="159" t="s">
        <v>254</v>
      </c>
      <c r="H175" s="160">
        <v>16</v>
      </c>
      <c r="I175" s="161"/>
      <c r="L175" s="157"/>
      <c r="M175" s="162"/>
      <c r="T175" s="163"/>
      <c r="AT175" s="158" t="s">
        <v>135</v>
      </c>
      <c r="AU175" s="158" t="s">
        <v>88</v>
      </c>
      <c r="AV175" s="13" t="s">
        <v>88</v>
      </c>
      <c r="AW175" s="13" t="s">
        <v>35</v>
      </c>
      <c r="AX175" s="13" t="s">
        <v>78</v>
      </c>
      <c r="AY175" s="158" t="s">
        <v>125</v>
      </c>
    </row>
    <row r="176" spans="2:65" s="14" customFormat="1" x14ac:dyDescent="0.2">
      <c r="B176" s="164"/>
      <c r="D176" s="151" t="s">
        <v>135</v>
      </c>
      <c r="E176" s="165" t="s">
        <v>1</v>
      </c>
      <c r="F176" s="166" t="s">
        <v>144</v>
      </c>
      <c r="H176" s="167">
        <v>16</v>
      </c>
      <c r="I176" s="168"/>
      <c r="L176" s="164"/>
      <c r="M176" s="169"/>
      <c r="T176" s="170"/>
      <c r="AT176" s="165" t="s">
        <v>135</v>
      </c>
      <c r="AU176" s="165" t="s">
        <v>88</v>
      </c>
      <c r="AV176" s="14" t="s">
        <v>131</v>
      </c>
      <c r="AW176" s="14" t="s">
        <v>35</v>
      </c>
      <c r="AX176" s="14" t="s">
        <v>86</v>
      </c>
      <c r="AY176" s="165" t="s">
        <v>125</v>
      </c>
    </row>
    <row r="177" spans="2:65" s="1" customFormat="1" ht="16.5" customHeight="1" x14ac:dyDescent="0.2">
      <c r="B177" s="31"/>
      <c r="C177" s="132" t="s">
        <v>7</v>
      </c>
      <c r="D177" s="132" t="s">
        <v>127</v>
      </c>
      <c r="E177" s="133" t="s">
        <v>710</v>
      </c>
      <c r="F177" s="134" t="s">
        <v>711</v>
      </c>
      <c r="G177" s="135" t="s">
        <v>390</v>
      </c>
      <c r="H177" s="136">
        <v>199</v>
      </c>
      <c r="I177" s="137"/>
      <c r="J177" s="138">
        <f>ROUND(I177*H177,2)</f>
        <v>0</v>
      </c>
      <c r="K177" s="139"/>
      <c r="L177" s="31"/>
      <c r="M177" s="140" t="s">
        <v>1</v>
      </c>
      <c r="N177" s="141" t="s">
        <v>43</v>
      </c>
      <c r="P177" s="142">
        <f>O177*H177</f>
        <v>0</v>
      </c>
      <c r="Q177" s="142">
        <v>1.0000000000000001E-5</v>
      </c>
      <c r="R177" s="142">
        <f>Q177*H177</f>
        <v>1.99E-3</v>
      </c>
      <c r="S177" s="142">
        <v>0</v>
      </c>
      <c r="T177" s="143">
        <f>S177*H177</f>
        <v>0</v>
      </c>
      <c r="AR177" s="144" t="s">
        <v>131</v>
      </c>
      <c r="AT177" s="144" t="s">
        <v>127</v>
      </c>
      <c r="AU177" s="144" t="s">
        <v>88</v>
      </c>
      <c r="AY177" s="16" t="s">
        <v>125</v>
      </c>
      <c r="BE177" s="145">
        <f>IF(N177="základní",J177,0)</f>
        <v>0</v>
      </c>
      <c r="BF177" s="145">
        <f>IF(N177="snížená",J177,0)</f>
        <v>0</v>
      </c>
      <c r="BG177" s="145">
        <f>IF(N177="zákl. přenesená",J177,0)</f>
        <v>0</v>
      </c>
      <c r="BH177" s="145">
        <f>IF(N177="sníž. přenesená",J177,0)</f>
        <v>0</v>
      </c>
      <c r="BI177" s="145">
        <f>IF(N177="nulová",J177,0)</f>
        <v>0</v>
      </c>
      <c r="BJ177" s="16" t="s">
        <v>86</v>
      </c>
      <c r="BK177" s="145">
        <f>ROUND(I177*H177,2)</f>
        <v>0</v>
      </c>
      <c r="BL177" s="16" t="s">
        <v>131</v>
      </c>
      <c r="BM177" s="144" t="s">
        <v>712</v>
      </c>
    </row>
    <row r="178" spans="2:65" s="12" customFormat="1" x14ac:dyDescent="0.2">
      <c r="B178" s="150"/>
      <c r="D178" s="151" t="s">
        <v>135</v>
      </c>
      <c r="E178" s="152" t="s">
        <v>1</v>
      </c>
      <c r="F178" s="153" t="s">
        <v>708</v>
      </c>
      <c r="H178" s="152" t="s">
        <v>1</v>
      </c>
      <c r="I178" s="154"/>
      <c r="L178" s="150"/>
      <c r="M178" s="155"/>
      <c r="T178" s="156"/>
      <c r="AT178" s="152" t="s">
        <v>135</v>
      </c>
      <c r="AU178" s="152" t="s">
        <v>88</v>
      </c>
      <c r="AV178" s="12" t="s">
        <v>86</v>
      </c>
      <c r="AW178" s="12" t="s">
        <v>35</v>
      </c>
      <c r="AX178" s="12" t="s">
        <v>78</v>
      </c>
      <c r="AY178" s="152" t="s">
        <v>125</v>
      </c>
    </row>
    <row r="179" spans="2:65" s="12" customFormat="1" x14ac:dyDescent="0.2">
      <c r="B179" s="150"/>
      <c r="D179" s="151" t="s">
        <v>135</v>
      </c>
      <c r="E179" s="152" t="s">
        <v>1</v>
      </c>
      <c r="F179" s="153" t="s">
        <v>709</v>
      </c>
      <c r="H179" s="152" t="s">
        <v>1</v>
      </c>
      <c r="I179" s="154"/>
      <c r="L179" s="150"/>
      <c r="M179" s="155"/>
      <c r="T179" s="156"/>
      <c r="AT179" s="152" t="s">
        <v>135</v>
      </c>
      <c r="AU179" s="152" t="s">
        <v>88</v>
      </c>
      <c r="AV179" s="12" t="s">
        <v>86</v>
      </c>
      <c r="AW179" s="12" t="s">
        <v>35</v>
      </c>
      <c r="AX179" s="12" t="s">
        <v>78</v>
      </c>
      <c r="AY179" s="152" t="s">
        <v>125</v>
      </c>
    </row>
    <row r="180" spans="2:65" s="13" customFormat="1" ht="30.6" x14ac:dyDescent="0.2">
      <c r="B180" s="157"/>
      <c r="D180" s="151" t="s">
        <v>135</v>
      </c>
      <c r="E180" s="158" t="s">
        <v>1</v>
      </c>
      <c r="F180" s="159" t="s">
        <v>713</v>
      </c>
      <c r="H180" s="160">
        <v>16</v>
      </c>
      <c r="I180" s="161"/>
      <c r="L180" s="157"/>
      <c r="M180" s="162"/>
      <c r="T180" s="163"/>
      <c r="AT180" s="158" t="s">
        <v>135</v>
      </c>
      <c r="AU180" s="158" t="s">
        <v>88</v>
      </c>
      <c r="AV180" s="13" t="s">
        <v>88</v>
      </c>
      <c r="AW180" s="13" t="s">
        <v>35</v>
      </c>
      <c r="AX180" s="13" t="s">
        <v>78</v>
      </c>
      <c r="AY180" s="158" t="s">
        <v>125</v>
      </c>
    </row>
    <row r="181" spans="2:65" s="12" customFormat="1" x14ac:dyDescent="0.2">
      <c r="B181" s="150"/>
      <c r="D181" s="151" t="s">
        <v>135</v>
      </c>
      <c r="E181" s="152" t="s">
        <v>1</v>
      </c>
      <c r="F181" s="153" t="s">
        <v>714</v>
      </c>
      <c r="H181" s="152" t="s">
        <v>1</v>
      </c>
      <c r="I181" s="154"/>
      <c r="L181" s="150"/>
      <c r="M181" s="155"/>
      <c r="T181" s="156"/>
      <c r="AT181" s="152" t="s">
        <v>135</v>
      </c>
      <c r="AU181" s="152" t="s">
        <v>88</v>
      </c>
      <c r="AV181" s="12" t="s">
        <v>86</v>
      </c>
      <c r="AW181" s="12" t="s">
        <v>35</v>
      </c>
      <c r="AX181" s="12" t="s">
        <v>78</v>
      </c>
      <c r="AY181" s="152" t="s">
        <v>125</v>
      </c>
    </row>
    <row r="182" spans="2:65" s="13" customFormat="1" x14ac:dyDescent="0.2">
      <c r="B182" s="157"/>
      <c r="D182" s="151" t="s">
        <v>135</v>
      </c>
      <c r="E182" s="158" t="s">
        <v>1</v>
      </c>
      <c r="F182" s="159" t="s">
        <v>704</v>
      </c>
      <c r="H182" s="160">
        <v>183</v>
      </c>
      <c r="I182" s="161"/>
      <c r="L182" s="157"/>
      <c r="M182" s="162"/>
      <c r="T182" s="163"/>
      <c r="AT182" s="158" t="s">
        <v>135</v>
      </c>
      <c r="AU182" s="158" t="s">
        <v>88</v>
      </c>
      <c r="AV182" s="13" t="s">
        <v>88</v>
      </c>
      <c r="AW182" s="13" t="s">
        <v>35</v>
      </c>
      <c r="AX182" s="13" t="s">
        <v>78</v>
      </c>
      <c r="AY182" s="158" t="s">
        <v>125</v>
      </c>
    </row>
    <row r="183" spans="2:65" s="14" customFormat="1" x14ac:dyDescent="0.2">
      <c r="B183" s="164"/>
      <c r="D183" s="151" t="s">
        <v>135</v>
      </c>
      <c r="E183" s="165" t="s">
        <v>1</v>
      </c>
      <c r="F183" s="166" t="s">
        <v>144</v>
      </c>
      <c r="H183" s="167">
        <v>199</v>
      </c>
      <c r="I183" s="168"/>
      <c r="L183" s="164"/>
      <c r="M183" s="169"/>
      <c r="T183" s="170"/>
      <c r="AT183" s="165" t="s">
        <v>135</v>
      </c>
      <c r="AU183" s="165" t="s">
        <v>88</v>
      </c>
      <c r="AV183" s="14" t="s">
        <v>131</v>
      </c>
      <c r="AW183" s="14" t="s">
        <v>35</v>
      </c>
      <c r="AX183" s="14" t="s">
        <v>86</v>
      </c>
      <c r="AY183" s="165" t="s">
        <v>125</v>
      </c>
    </row>
    <row r="184" spans="2:65" s="1" customFormat="1" ht="24.15" customHeight="1" x14ac:dyDescent="0.2">
      <c r="B184" s="31"/>
      <c r="C184" s="132" t="s">
        <v>305</v>
      </c>
      <c r="D184" s="132" t="s">
        <v>127</v>
      </c>
      <c r="E184" s="133" t="s">
        <v>715</v>
      </c>
      <c r="F184" s="134" t="s">
        <v>716</v>
      </c>
      <c r="G184" s="135" t="s">
        <v>390</v>
      </c>
      <c r="H184" s="136">
        <v>183</v>
      </c>
      <c r="I184" s="137"/>
      <c r="J184" s="138">
        <f>ROUND(I184*H184,2)</f>
        <v>0</v>
      </c>
      <c r="K184" s="139"/>
      <c r="L184" s="31"/>
      <c r="M184" s="140" t="s">
        <v>1</v>
      </c>
      <c r="N184" s="141" t="s">
        <v>43</v>
      </c>
      <c r="P184" s="142">
        <f>O184*H184</f>
        <v>0</v>
      </c>
      <c r="Q184" s="142">
        <v>5.0000000000000002E-5</v>
      </c>
      <c r="R184" s="142">
        <f>Q184*H184</f>
        <v>9.1500000000000001E-3</v>
      </c>
      <c r="S184" s="142">
        <v>0</v>
      </c>
      <c r="T184" s="143">
        <f>S184*H184</f>
        <v>0</v>
      </c>
      <c r="AR184" s="144" t="s">
        <v>131</v>
      </c>
      <c r="AT184" s="144" t="s">
        <v>127</v>
      </c>
      <c r="AU184" s="144" t="s">
        <v>88</v>
      </c>
      <c r="AY184" s="16" t="s">
        <v>125</v>
      </c>
      <c r="BE184" s="145">
        <f>IF(N184="základní",J184,0)</f>
        <v>0</v>
      </c>
      <c r="BF184" s="145">
        <f>IF(N184="snížená",J184,0)</f>
        <v>0</v>
      </c>
      <c r="BG184" s="145">
        <f>IF(N184="zákl. přenesená",J184,0)</f>
        <v>0</v>
      </c>
      <c r="BH184" s="145">
        <f>IF(N184="sníž. přenesená",J184,0)</f>
        <v>0</v>
      </c>
      <c r="BI184" s="145">
        <f>IF(N184="nulová",J184,0)</f>
        <v>0</v>
      </c>
      <c r="BJ184" s="16" t="s">
        <v>86</v>
      </c>
      <c r="BK184" s="145">
        <f>ROUND(I184*H184,2)</f>
        <v>0</v>
      </c>
      <c r="BL184" s="16" t="s">
        <v>131</v>
      </c>
      <c r="BM184" s="144" t="s">
        <v>717</v>
      </c>
    </row>
    <row r="185" spans="2:65" s="13" customFormat="1" x14ac:dyDescent="0.2">
      <c r="B185" s="157"/>
      <c r="D185" s="151" t="s">
        <v>135</v>
      </c>
      <c r="E185" s="158" t="s">
        <v>1</v>
      </c>
      <c r="F185" s="159" t="s">
        <v>718</v>
      </c>
      <c r="H185" s="160">
        <v>183</v>
      </c>
      <c r="I185" s="161"/>
      <c r="L185" s="157"/>
      <c r="M185" s="162"/>
      <c r="T185" s="163"/>
      <c r="AT185" s="158" t="s">
        <v>135</v>
      </c>
      <c r="AU185" s="158" t="s">
        <v>88</v>
      </c>
      <c r="AV185" s="13" t="s">
        <v>88</v>
      </c>
      <c r="AW185" s="13" t="s">
        <v>35</v>
      </c>
      <c r="AX185" s="13" t="s">
        <v>86</v>
      </c>
      <c r="AY185" s="158" t="s">
        <v>125</v>
      </c>
    </row>
    <row r="186" spans="2:65" s="1" customFormat="1" ht="24.15" customHeight="1" x14ac:dyDescent="0.2">
      <c r="B186" s="31"/>
      <c r="C186" s="171" t="s">
        <v>313</v>
      </c>
      <c r="D186" s="171" t="s">
        <v>255</v>
      </c>
      <c r="E186" s="172" t="s">
        <v>719</v>
      </c>
      <c r="F186" s="173" t="s">
        <v>720</v>
      </c>
      <c r="G186" s="174" t="s">
        <v>153</v>
      </c>
      <c r="H186" s="175">
        <v>0.77700000000000002</v>
      </c>
      <c r="I186" s="176"/>
      <c r="J186" s="177">
        <f>ROUND(I186*H186,2)</f>
        <v>0</v>
      </c>
      <c r="K186" s="178"/>
      <c r="L186" s="179"/>
      <c r="M186" s="180" t="s">
        <v>1</v>
      </c>
      <c r="N186" s="181" t="s">
        <v>43</v>
      </c>
      <c r="P186" s="142">
        <f>O186*H186</f>
        <v>0</v>
      </c>
      <c r="Q186" s="142">
        <v>0.65</v>
      </c>
      <c r="R186" s="142">
        <f>Q186*H186</f>
        <v>0.50505</v>
      </c>
      <c r="S186" s="142">
        <v>0</v>
      </c>
      <c r="T186" s="143">
        <f>S186*H186</f>
        <v>0</v>
      </c>
      <c r="AR186" s="144" t="s">
        <v>198</v>
      </c>
      <c r="AT186" s="144" t="s">
        <v>255</v>
      </c>
      <c r="AU186" s="144" t="s">
        <v>88</v>
      </c>
      <c r="AY186" s="16" t="s">
        <v>125</v>
      </c>
      <c r="BE186" s="145">
        <f>IF(N186="základní",J186,0)</f>
        <v>0</v>
      </c>
      <c r="BF186" s="145">
        <f>IF(N186="snížená",J186,0)</f>
        <v>0</v>
      </c>
      <c r="BG186" s="145">
        <f>IF(N186="zákl. přenesená",J186,0)</f>
        <v>0</v>
      </c>
      <c r="BH186" s="145">
        <f>IF(N186="sníž. přenesená",J186,0)</f>
        <v>0</v>
      </c>
      <c r="BI186" s="145">
        <f>IF(N186="nulová",J186,0)</f>
        <v>0</v>
      </c>
      <c r="BJ186" s="16" t="s">
        <v>86</v>
      </c>
      <c r="BK186" s="145">
        <f>ROUND(I186*H186,2)</f>
        <v>0</v>
      </c>
      <c r="BL186" s="16" t="s">
        <v>131</v>
      </c>
      <c r="BM186" s="144" t="s">
        <v>721</v>
      </c>
    </row>
    <row r="187" spans="2:65" s="11" customFormat="1" ht="22.8" customHeight="1" x14ac:dyDescent="0.25">
      <c r="B187" s="120"/>
      <c r="D187" s="121" t="s">
        <v>77</v>
      </c>
      <c r="E187" s="130" t="s">
        <v>145</v>
      </c>
      <c r="F187" s="130" t="s">
        <v>312</v>
      </c>
      <c r="I187" s="123"/>
      <c r="J187" s="131">
        <f>BK187</f>
        <v>0</v>
      </c>
      <c r="L187" s="120"/>
      <c r="M187" s="125"/>
      <c r="P187" s="126">
        <f>SUM(P188:P194)</f>
        <v>0</v>
      </c>
      <c r="R187" s="126">
        <f>SUM(R188:R194)</f>
        <v>1.6511900000000002</v>
      </c>
      <c r="T187" s="127">
        <f>SUM(T188:T194)</f>
        <v>0</v>
      </c>
      <c r="AR187" s="121" t="s">
        <v>86</v>
      </c>
      <c r="AT187" s="128" t="s">
        <v>77</v>
      </c>
      <c r="AU187" s="128" t="s">
        <v>86</v>
      </c>
      <c r="AY187" s="121" t="s">
        <v>125</v>
      </c>
      <c r="BK187" s="129">
        <f>SUM(BK188:BK194)</f>
        <v>0</v>
      </c>
    </row>
    <row r="188" spans="2:65" s="1" customFormat="1" ht="24.15" customHeight="1" x14ac:dyDescent="0.2">
      <c r="B188" s="31"/>
      <c r="C188" s="132" t="s">
        <v>319</v>
      </c>
      <c r="D188" s="132" t="s">
        <v>127</v>
      </c>
      <c r="E188" s="133" t="s">
        <v>722</v>
      </c>
      <c r="F188" s="134" t="s">
        <v>723</v>
      </c>
      <c r="G188" s="135" t="s">
        <v>171</v>
      </c>
      <c r="H188" s="136">
        <v>219</v>
      </c>
      <c r="I188" s="137"/>
      <c r="J188" s="138">
        <f>ROUND(I188*H188,2)</f>
        <v>0</v>
      </c>
      <c r="K188" s="139"/>
      <c r="L188" s="31"/>
      <c r="M188" s="140" t="s">
        <v>1</v>
      </c>
      <c r="N188" s="141" t="s">
        <v>43</v>
      </c>
      <c r="P188" s="142">
        <f>O188*H188</f>
        <v>0</v>
      </c>
      <c r="Q188" s="142">
        <v>1.01E-3</v>
      </c>
      <c r="R188" s="142">
        <f>Q188*H188</f>
        <v>0.22119</v>
      </c>
      <c r="S188" s="142">
        <v>0</v>
      </c>
      <c r="T188" s="143">
        <f>S188*H188</f>
        <v>0</v>
      </c>
      <c r="AR188" s="144" t="s">
        <v>131</v>
      </c>
      <c r="AT188" s="144" t="s">
        <v>127</v>
      </c>
      <c r="AU188" s="144" t="s">
        <v>88</v>
      </c>
      <c r="AY188" s="16" t="s">
        <v>125</v>
      </c>
      <c r="BE188" s="145">
        <f>IF(N188="základní",J188,0)</f>
        <v>0</v>
      </c>
      <c r="BF188" s="145">
        <f>IF(N188="snížená",J188,0)</f>
        <v>0</v>
      </c>
      <c r="BG188" s="145">
        <f>IF(N188="zákl. přenesená",J188,0)</f>
        <v>0</v>
      </c>
      <c r="BH188" s="145">
        <f>IF(N188="sníž. přenesená",J188,0)</f>
        <v>0</v>
      </c>
      <c r="BI188" s="145">
        <f>IF(N188="nulová",J188,0)</f>
        <v>0</v>
      </c>
      <c r="BJ188" s="16" t="s">
        <v>86</v>
      </c>
      <c r="BK188" s="145">
        <f>ROUND(I188*H188,2)</f>
        <v>0</v>
      </c>
      <c r="BL188" s="16" t="s">
        <v>131</v>
      </c>
      <c r="BM188" s="144" t="s">
        <v>724</v>
      </c>
    </row>
    <row r="189" spans="2:65" s="1" customFormat="1" x14ac:dyDescent="0.2">
      <c r="B189" s="31"/>
      <c r="D189" s="146" t="s">
        <v>133</v>
      </c>
      <c r="F189" s="147" t="s">
        <v>725</v>
      </c>
      <c r="I189" s="148"/>
      <c r="L189" s="31"/>
      <c r="M189" s="149"/>
      <c r="T189" s="55"/>
      <c r="AT189" s="16" t="s">
        <v>133</v>
      </c>
      <c r="AU189" s="16" t="s">
        <v>88</v>
      </c>
    </row>
    <row r="190" spans="2:65" s="12" customFormat="1" x14ac:dyDescent="0.2">
      <c r="B190" s="150"/>
      <c r="D190" s="151" t="s">
        <v>135</v>
      </c>
      <c r="E190" s="152" t="s">
        <v>1</v>
      </c>
      <c r="F190" s="153" t="s">
        <v>136</v>
      </c>
      <c r="H190" s="152" t="s">
        <v>1</v>
      </c>
      <c r="I190" s="154"/>
      <c r="L190" s="150"/>
      <c r="M190" s="155"/>
      <c r="T190" s="156"/>
      <c r="AT190" s="152" t="s">
        <v>135</v>
      </c>
      <c r="AU190" s="152" t="s">
        <v>88</v>
      </c>
      <c r="AV190" s="12" t="s">
        <v>86</v>
      </c>
      <c r="AW190" s="12" t="s">
        <v>35</v>
      </c>
      <c r="AX190" s="12" t="s">
        <v>78</v>
      </c>
      <c r="AY190" s="152" t="s">
        <v>125</v>
      </c>
    </row>
    <row r="191" spans="2:65" s="13" customFormat="1" x14ac:dyDescent="0.2">
      <c r="B191" s="157"/>
      <c r="D191" s="151" t="s">
        <v>135</v>
      </c>
      <c r="E191" s="158" t="s">
        <v>1</v>
      </c>
      <c r="F191" s="159" t="s">
        <v>726</v>
      </c>
      <c r="H191" s="160">
        <v>219</v>
      </c>
      <c r="I191" s="161"/>
      <c r="L191" s="157"/>
      <c r="M191" s="162"/>
      <c r="T191" s="163"/>
      <c r="AT191" s="158" t="s">
        <v>135</v>
      </c>
      <c r="AU191" s="158" t="s">
        <v>88</v>
      </c>
      <c r="AV191" s="13" t="s">
        <v>88</v>
      </c>
      <c r="AW191" s="13" t="s">
        <v>35</v>
      </c>
      <c r="AX191" s="13" t="s">
        <v>86</v>
      </c>
      <c r="AY191" s="158" t="s">
        <v>125</v>
      </c>
    </row>
    <row r="192" spans="2:65" s="1" customFormat="1" ht="16.5" customHeight="1" x14ac:dyDescent="0.2">
      <c r="B192" s="31"/>
      <c r="C192" s="171" t="s">
        <v>327</v>
      </c>
      <c r="D192" s="171" t="s">
        <v>255</v>
      </c>
      <c r="E192" s="172" t="s">
        <v>727</v>
      </c>
      <c r="F192" s="173" t="s">
        <v>728</v>
      </c>
      <c r="G192" s="174" t="s">
        <v>153</v>
      </c>
      <c r="H192" s="175">
        <v>2.2000000000000002</v>
      </c>
      <c r="I192" s="176"/>
      <c r="J192" s="177">
        <f>ROUND(I192*H192,2)</f>
        <v>0</v>
      </c>
      <c r="K192" s="178"/>
      <c r="L192" s="179"/>
      <c r="M192" s="180" t="s">
        <v>1</v>
      </c>
      <c r="N192" s="181" t="s">
        <v>43</v>
      </c>
      <c r="P192" s="142">
        <f>O192*H192</f>
        <v>0</v>
      </c>
      <c r="Q192" s="142">
        <v>0.65</v>
      </c>
      <c r="R192" s="142">
        <f>Q192*H192</f>
        <v>1.4300000000000002</v>
      </c>
      <c r="S192" s="142">
        <v>0</v>
      </c>
      <c r="T192" s="143">
        <f>S192*H192</f>
        <v>0</v>
      </c>
      <c r="AR192" s="144" t="s">
        <v>198</v>
      </c>
      <c r="AT192" s="144" t="s">
        <v>255</v>
      </c>
      <c r="AU192" s="144" t="s">
        <v>88</v>
      </c>
      <c r="AY192" s="16" t="s">
        <v>125</v>
      </c>
      <c r="BE192" s="145">
        <f>IF(N192="základní",J192,0)</f>
        <v>0</v>
      </c>
      <c r="BF192" s="145">
        <f>IF(N192="snížená",J192,0)</f>
        <v>0</v>
      </c>
      <c r="BG192" s="145">
        <f>IF(N192="zákl. přenesená",J192,0)</f>
        <v>0</v>
      </c>
      <c r="BH192" s="145">
        <f>IF(N192="sníž. přenesená",J192,0)</f>
        <v>0</v>
      </c>
      <c r="BI192" s="145">
        <f>IF(N192="nulová",J192,0)</f>
        <v>0</v>
      </c>
      <c r="BJ192" s="16" t="s">
        <v>86</v>
      </c>
      <c r="BK192" s="145">
        <f>ROUND(I192*H192,2)</f>
        <v>0</v>
      </c>
      <c r="BL192" s="16" t="s">
        <v>131</v>
      </c>
      <c r="BM192" s="144" t="s">
        <v>729</v>
      </c>
    </row>
    <row r="193" spans="2:65" s="12" customFormat="1" x14ac:dyDescent="0.2">
      <c r="B193" s="150"/>
      <c r="D193" s="151" t="s">
        <v>135</v>
      </c>
      <c r="E193" s="152" t="s">
        <v>1</v>
      </c>
      <c r="F193" s="153" t="s">
        <v>730</v>
      </c>
      <c r="H193" s="152" t="s">
        <v>1</v>
      </c>
      <c r="I193" s="154"/>
      <c r="L193" s="150"/>
      <c r="M193" s="155"/>
      <c r="T193" s="156"/>
      <c r="AT193" s="152" t="s">
        <v>135</v>
      </c>
      <c r="AU193" s="152" t="s">
        <v>88</v>
      </c>
      <c r="AV193" s="12" t="s">
        <v>86</v>
      </c>
      <c r="AW193" s="12" t="s">
        <v>35</v>
      </c>
      <c r="AX193" s="12" t="s">
        <v>78</v>
      </c>
      <c r="AY193" s="152" t="s">
        <v>125</v>
      </c>
    </row>
    <row r="194" spans="2:65" s="13" customFormat="1" x14ac:dyDescent="0.2">
      <c r="B194" s="157"/>
      <c r="D194" s="151" t="s">
        <v>135</v>
      </c>
      <c r="E194" s="158" t="s">
        <v>1</v>
      </c>
      <c r="F194" s="159" t="s">
        <v>731</v>
      </c>
      <c r="H194" s="160">
        <v>2.2000000000000002</v>
      </c>
      <c r="I194" s="161"/>
      <c r="L194" s="157"/>
      <c r="M194" s="162"/>
      <c r="T194" s="163"/>
      <c r="AT194" s="158" t="s">
        <v>135</v>
      </c>
      <c r="AU194" s="158" t="s">
        <v>88</v>
      </c>
      <c r="AV194" s="13" t="s">
        <v>88</v>
      </c>
      <c r="AW194" s="13" t="s">
        <v>35</v>
      </c>
      <c r="AX194" s="13" t="s">
        <v>86</v>
      </c>
      <c r="AY194" s="158" t="s">
        <v>125</v>
      </c>
    </row>
    <row r="195" spans="2:65" s="11" customFormat="1" ht="22.8" customHeight="1" x14ac:dyDescent="0.25">
      <c r="B195" s="120"/>
      <c r="D195" s="121" t="s">
        <v>77</v>
      </c>
      <c r="E195" s="130" t="s">
        <v>622</v>
      </c>
      <c r="F195" s="130" t="s">
        <v>623</v>
      </c>
      <c r="I195" s="123"/>
      <c r="J195" s="131">
        <f>BK195</f>
        <v>0</v>
      </c>
      <c r="L195" s="120"/>
      <c r="M195" s="125"/>
      <c r="P195" s="126">
        <f>SUM(P196:P197)</f>
        <v>0</v>
      </c>
      <c r="R195" s="126">
        <f>SUM(R196:R197)</f>
        <v>0</v>
      </c>
      <c r="T195" s="127">
        <f>SUM(T196:T197)</f>
        <v>0</v>
      </c>
      <c r="AR195" s="121" t="s">
        <v>86</v>
      </c>
      <c r="AT195" s="128" t="s">
        <v>77</v>
      </c>
      <c r="AU195" s="128" t="s">
        <v>86</v>
      </c>
      <c r="AY195" s="121" t="s">
        <v>125</v>
      </c>
      <c r="BK195" s="129">
        <f>SUM(BK196:BK197)</f>
        <v>0</v>
      </c>
    </row>
    <row r="196" spans="2:65" s="1" customFormat="1" ht="24.15" customHeight="1" x14ac:dyDescent="0.2">
      <c r="B196" s="31"/>
      <c r="C196" s="132" t="s">
        <v>333</v>
      </c>
      <c r="D196" s="132" t="s">
        <v>127</v>
      </c>
      <c r="E196" s="133" t="s">
        <v>732</v>
      </c>
      <c r="F196" s="134" t="s">
        <v>733</v>
      </c>
      <c r="G196" s="135" t="s">
        <v>258</v>
      </c>
      <c r="H196" s="136">
        <v>2.6160000000000001</v>
      </c>
      <c r="I196" s="137"/>
      <c r="J196" s="138">
        <f>ROUND(I196*H196,2)</f>
        <v>0</v>
      </c>
      <c r="K196" s="139"/>
      <c r="L196" s="31"/>
      <c r="M196" s="140" t="s">
        <v>1</v>
      </c>
      <c r="N196" s="141" t="s">
        <v>43</v>
      </c>
      <c r="P196" s="142">
        <f>O196*H196</f>
        <v>0</v>
      </c>
      <c r="Q196" s="142">
        <v>0</v>
      </c>
      <c r="R196" s="142">
        <f>Q196*H196</f>
        <v>0</v>
      </c>
      <c r="S196" s="142">
        <v>0</v>
      </c>
      <c r="T196" s="143">
        <f>S196*H196</f>
        <v>0</v>
      </c>
      <c r="AR196" s="144" t="s">
        <v>131</v>
      </c>
      <c r="AT196" s="144" t="s">
        <v>127</v>
      </c>
      <c r="AU196" s="144" t="s">
        <v>88</v>
      </c>
      <c r="AY196" s="16" t="s">
        <v>125</v>
      </c>
      <c r="BE196" s="145">
        <f>IF(N196="základní",J196,0)</f>
        <v>0</v>
      </c>
      <c r="BF196" s="145">
        <f>IF(N196="snížená",J196,0)</f>
        <v>0</v>
      </c>
      <c r="BG196" s="145">
        <f>IF(N196="zákl. přenesená",J196,0)</f>
        <v>0</v>
      </c>
      <c r="BH196" s="145">
        <f>IF(N196="sníž. přenesená",J196,0)</f>
        <v>0</v>
      </c>
      <c r="BI196" s="145">
        <f>IF(N196="nulová",J196,0)</f>
        <v>0</v>
      </c>
      <c r="BJ196" s="16" t="s">
        <v>86</v>
      </c>
      <c r="BK196" s="145">
        <f>ROUND(I196*H196,2)</f>
        <v>0</v>
      </c>
      <c r="BL196" s="16" t="s">
        <v>131</v>
      </c>
      <c r="BM196" s="144" t="s">
        <v>734</v>
      </c>
    </row>
    <row r="197" spans="2:65" s="1" customFormat="1" x14ac:dyDescent="0.2">
      <c r="B197" s="31"/>
      <c r="D197" s="146" t="s">
        <v>133</v>
      </c>
      <c r="F197" s="147" t="s">
        <v>735</v>
      </c>
      <c r="I197" s="148"/>
      <c r="L197" s="31"/>
      <c r="M197" s="183"/>
      <c r="N197" s="184"/>
      <c r="O197" s="184"/>
      <c r="P197" s="184"/>
      <c r="Q197" s="184"/>
      <c r="R197" s="184"/>
      <c r="S197" s="184"/>
      <c r="T197" s="185"/>
      <c r="AT197" s="16" t="s">
        <v>133</v>
      </c>
      <c r="AU197" s="16" t="s">
        <v>88</v>
      </c>
    </row>
    <row r="198" spans="2:65" s="1" customFormat="1" ht="6.9" customHeight="1" x14ac:dyDescent="0.2">
      <c r="B198" s="43"/>
      <c r="C198" s="44"/>
      <c r="D198" s="44"/>
      <c r="E198" s="44"/>
      <c r="F198" s="44"/>
      <c r="G198" s="44"/>
      <c r="H198" s="44"/>
      <c r="I198" s="44"/>
      <c r="J198" s="44"/>
      <c r="K198" s="44"/>
      <c r="L198" s="31"/>
    </row>
  </sheetData>
  <sheetProtection algorithmName="SHA-512" hashValue="cIExoJtOhHKJbsnTnPcuvcB10UibSdVfNQXmbmZqd8UE2UCdbS2RYcKou0QHUFgaMs0fOD9IuAp6Sh+q8mqpIA==" saltValue="VKYwGqXZQVAKxon6IYfi0PDIDp5LBj3ftXvqPe32BXzJ6QlawDsm9Vu8i27lTff0qt2rd8oe9RZTOOfQ6Z134A==" spinCount="100000" sheet="1" objects="1" scenarios="1" formatColumns="0" formatRows="0" autoFilter="0"/>
  <autoFilter ref="C119:K197" xr:uid="{00000000-0009-0000-0000-000002000000}"/>
  <mergeCells count="9">
    <mergeCell ref="E87:H87"/>
    <mergeCell ref="E110:H110"/>
    <mergeCell ref="E112:H112"/>
    <mergeCell ref="L2:V2"/>
    <mergeCell ref="E7:H7"/>
    <mergeCell ref="E9:H9"/>
    <mergeCell ref="E18:H18"/>
    <mergeCell ref="E27:H27"/>
    <mergeCell ref="E85:H85"/>
  </mergeCells>
  <hyperlinks>
    <hyperlink ref="F124" r:id="rId1" xr:uid="{00000000-0004-0000-0200-000000000000}"/>
    <hyperlink ref="F129" r:id="rId2" xr:uid="{00000000-0004-0000-0200-000001000000}"/>
    <hyperlink ref="F133" r:id="rId3" xr:uid="{00000000-0004-0000-0200-000002000000}"/>
    <hyperlink ref="F137" r:id="rId4" xr:uid="{00000000-0004-0000-0200-000003000000}"/>
    <hyperlink ref="F148" r:id="rId5" xr:uid="{00000000-0004-0000-0200-000004000000}"/>
    <hyperlink ref="F161" r:id="rId6" xr:uid="{00000000-0004-0000-0200-000005000000}"/>
    <hyperlink ref="F189" r:id="rId7" xr:uid="{00000000-0004-0000-0200-000006000000}"/>
    <hyperlink ref="F197" r:id="rId8" xr:uid="{00000000-0004-0000-0200-000007000000}"/>
  </hyperlinks>
  <pageMargins left="0.39374999999999999" right="0.39374999999999999" top="0.39374999999999999" bottom="0.39374999999999999" header="0" footer="0"/>
  <pageSetup paperSize="9" fitToHeight="100" orientation="portrait" blackAndWhite="1"/>
  <headerFooter>
    <oddFooter>&amp;CStrana &amp;P z &amp;N</oddFooter>
  </headerFooter>
  <drawing r:id="rId9"/>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2:BM136"/>
  <sheetViews>
    <sheetView showGridLines="0" workbookViewId="0"/>
  </sheetViews>
  <sheetFormatPr defaultRowHeight="10.199999999999999" x14ac:dyDescent="0.2"/>
  <cols>
    <col min="1" max="1" width="8.28515625" customWidth="1"/>
    <col min="2" max="2" width="1.140625" customWidth="1"/>
    <col min="3" max="3" width="4.140625" customWidth="1"/>
    <col min="4" max="4" width="4.28515625" customWidth="1"/>
    <col min="5" max="5" width="17.140625" customWidth="1"/>
    <col min="6" max="6" width="50.85546875" customWidth="1"/>
    <col min="7" max="7" width="7.42578125" customWidth="1"/>
    <col min="8" max="8" width="14" customWidth="1"/>
    <col min="9" max="9" width="15.85546875" customWidth="1"/>
    <col min="10" max="10" width="22.28515625" customWidth="1"/>
    <col min="11" max="11" width="22.28515625" hidden="1" customWidth="1"/>
    <col min="12" max="12" width="9.28515625" customWidth="1"/>
    <col min="13" max="13" width="10.85546875" hidden="1" customWidth="1"/>
    <col min="14" max="14" width="9.28515625" hidden="1"/>
    <col min="15" max="20" width="14.140625" hidden="1" customWidth="1"/>
    <col min="21" max="21" width="16.28515625" hidden="1" customWidth="1"/>
    <col min="22" max="22" width="12.28515625" customWidth="1"/>
    <col min="23" max="23" width="16.28515625" customWidth="1"/>
    <col min="24" max="24" width="12.28515625" customWidth="1"/>
    <col min="25" max="25" width="15" customWidth="1"/>
    <col min="26" max="26" width="11" customWidth="1"/>
    <col min="27" max="27" width="15" customWidth="1"/>
    <col min="28" max="28" width="16.28515625" customWidth="1"/>
    <col min="29" max="29" width="11" customWidth="1"/>
    <col min="30" max="30" width="15" customWidth="1"/>
    <col min="31" max="31" width="16.28515625" customWidth="1"/>
    <col min="44" max="65" width="9.28515625" hidden="1"/>
  </cols>
  <sheetData>
    <row r="2" spans="2:46" ht="36.9" customHeight="1" x14ac:dyDescent="0.2">
      <c r="L2" s="190"/>
      <c r="M2" s="190"/>
      <c r="N2" s="190"/>
      <c r="O2" s="190"/>
      <c r="P2" s="190"/>
      <c r="Q2" s="190"/>
      <c r="R2" s="190"/>
      <c r="S2" s="190"/>
      <c r="T2" s="190"/>
      <c r="U2" s="190"/>
      <c r="V2" s="190"/>
      <c r="AT2" s="16" t="s">
        <v>94</v>
      </c>
    </row>
    <row r="3" spans="2:46" ht="6.9" customHeight="1" x14ac:dyDescent="0.2">
      <c r="B3" s="17"/>
      <c r="C3" s="18"/>
      <c r="D3" s="18"/>
      <c r="E3" s="18"/>
      <c r="F3" s="18"/>
      <c r="G3" s="18"/>
      <c r="H3" s="18"/>
      <c r="I3" s="18"/>
      <c r="J3" s="18"/>
      <c r="K3" s="18"/>
      <c r="L3" s="19"/>
      <c r="AT3" s="16" t="s">
        <v>88</v>
      </c>
    </row>
    <row r="4" spans="2:46" ht="24.9" customHeight="1" x14ac:dyDescent="0.2">
      <c r="B4" s="19"/>
      <c r="D4" s="20" t="s">
        <v>95</v>
      </c>
      <c r="L4" s="19"/>
      <c r="M4" s="87" t="s">
        <v>10</v>
      </c>
      <c r="AT4" s="16" t="s">
        <v>4</v>
      </c>
    </row>
    <row r="5" spans="2:46" ht="6.9" customHeight="1" x14ac:dyDescent="0.2">
      <c r="B5" s="19"/>
      <c r="L5" s="19"/>
    </row>
    <row r="6" spans="2:46" ht="12" customHeight="1" x14ac:dyDescent="0.2">
      <c r="B6" s="19"/>
      <c r="D6" s="26" t="s">
        <v>16</v>
      </c>
      <c r="L6" s="19"/>
    </row>
    <row r="7" spans="2:46" ht="16.5" customHeight="1" x14ac:dyDescent="0.2">
      <c r="B7" s="19"/>
      <c r="E7" s="229" t="str">
        <f>'Rekapitulace stavby'!K6</f>
        <v>Vysoká nad Labem, retenční nádrž</v>
      </c>
      <c r="F7" s="230"/>
      <c r="G7" s="230"/>
      <c r="H7" s="230"/>
      <c r="L7" s="19"/>
    </row>
    <row r="8" spans="2:46" s="1" customFormat="1" ht="12" customHeight="1" x14ac:dyDescent="0.2">
      <c r="B8" s="31"/>
      <c r="D8" s="26" t="s">
        <v>96</v>
      </c>
      <c r="L8" s="31"/>
    </row>
    <row r="9" spans="2:46" s="1" customFormat="1" ht="16.5" customHeight="1" x14ac:dyDescent="0.2">
      <c r="B9" s="31"/>
      <c r="E9" s="201" t="s">
        <v>736</v>
      </c>
      <c r="F9" s="228"/>
      <c r="G9" s="228"/>
      <c r="H9" s="228"/>
      <c r="L9" s="31"/>
    </row>
    <row r="10" spans="2:46" s="1" customFormat="1" x14ac:dyDescent="0.2">
      <c r="B10" s="31"/>
      <c r="L10" s="31"/>
    </row>
    <row r="11" spans="2:46" s="1" customFormat="1" ht="12" customHeight="1" x14ac:dyDescent="0.2">
      <c r="B11" s="31"/>
      <c r="D11" s="26" t="s">
        <v>18</v>
      </c>
      <c r="F11" s="24" t="s">
        <v>1</v>
      </c>
      <c r="I11" s="26" t="s">
        <v>19</v>
      </c>
      <c r="J11" s="24" t="s">
        <v>1</v>
      </c>
      <c r="L11" s="31"/>
    </row>
    <row r="12" spans="2:46" s="1" customFormat="1" ht="12" customHeight="1" x14ac:dyDescent="0.2">
      <c r="B12" s="31"/>
      <c r="D12" s="26" t="s">
        <v>20</v>
      </c>
      <c r="F12" s="24" t="s">
        <v>21</v>
      </c>
      <c r="I12" s="26" t="s">
        <v>22</v>
      </c>
      <c r="J12" s="51" t="str">
        <f>'Rekapitulace stavby'!AN8</f>
        <v>7. 8. 2022</v>
      </c>
      <c r="L12" s="31"/>
    </row>
    <row r="13" spans="2:46" s="1" customFormat="1" ht="10.8" customHeight="1" x14ac:dyDescent="0.2">
      <c r="B13" s="31"/>
      <c r="L13" s="31"/>
    </row>
    <row r="14" spans="2:46" s="1" customFormat="1" ht="12" customHeight="1" x14ac:dyDescent="0.2">
      <c r="B14" s="31"/>
      <c r="D14" s="26" t="s">
        <v>24</v>
      </c>
      <c r="I14" s="26" t="s">
        <v>25</v>
      </c>
      <c r="J14" s="24" t="s">
        <v>26</v>
      </c>
      <c r="L14" s="31"/>
    </row>
    <row r="15" spans="2:46" s="1" customFormat="1" ht="18" customHeight="1" x14ac:dyDescent="0.2">
      <c r="B15" s="31"/>
      <c r="E15" s="24" t="s">
        <v>27</v>
      </c>
      <c r="I15" s="26" t="s">
        <v>28</v>
      </c>
      <c r="J15" s="24" t="s">
        <v>1</v>
      </c>
      <c r="L15" s="31"/>
    </row>
    <row r="16" spans="2:46" s="1" customFormat="1" ht="6.9" customHeight="1" x14ac:dyDescent="0.2">
      <c r="B16" s="31"/>
      <c r="L16" s="31"/>
    </row>
    <row r="17" spans="2:12" s="1" customFormat="1" ht="12" customHeight="1" x14ac:dyDescent="0.2">
      <c r="B17" s="31"/>
      <c r="D17" s="26" t="s">
        <v>29</v>
      </c>
      <c r="I17" s="26" t="s">
        <v>25</v>
      </c>
      <c r="J17" s="27" t="str">
        <f>'Rekapitulace stavby'!AN13</f>
        <v>Vyplň údaj</v>
      </c>
      <c r="L17" s="31"/>
    </row>
    <row r="18" spans="2:12" s="1" customFormat="1" ht="18" customHeight="1" x14ac:dyDescent="0.2">
      <c r="B18" s="31"/>
      <c r="E18" s="231" t="str">
        <f>'Rekapitulace stavby'!E14</f>
        <v>Vyplň údaj</v>
      </c>
      <c r="F18" s="220"/>
      <c r="G18" s="220"/>
      <c r="H18" s="220"/>
      <c r="I18" s="26" t="s">
        <v>28</v>
      </c>
      <c r="J18" s="27" t="str">
        <f>'Rekapitulace stavby'!AN14</f>
        <v>Vyplň údaj</v>
      </c>
      <c r="L18" s="31"/>
    </row>
    <row r="19" spans="2:12" s="1" customFormat="1" ht="6.9" customHeight="1" x14ac:dyDescent="0.2">
      <c r="B19" s="31"/>
      <c r="L19" s="31"/>
    </row>
    <row r="20" spans="2:12" s="1" customFormat="1" ht="12" customHeight="1" x14ac:dyDescent="0.2">
      <c r="B20" s="31"/>
      <c r="D20" s="26" t="s">
        <v>31</v>
      </c>
      <c r="I20" s="26" t="s">
        <v>25</v>
      </c>
      <c r="J20" s="24" t="s">
        <v>32</v>
      </c>
      <c r="L20" s="31"/>
    </row>
    <row r="21" spans="2:12" s="1" customFormat="1" ht="18" customHeight="1" x14ac:dyDescent="0.2">
      <c r="B21" s="31"/>
      <c r="E21" s="24" t="s">
        <v>33</v>
      </c>
      <c r="I21" s="26" t="s">
        <v>28</v>
      </c>
      <c r="J21" s="24" t="s">
        <v>34</v>
      </c>
      <c r="L21" s="31"/>
    </row>
    <row r="22" spans="2:12" s="1" customFormat="1" ht="6.9" customHeight="1" x14ac:dyDescent="0.2">
      <c r="B22" s="31"/>
      <c r="L22" s="31"/>
    </row>
    <row r="23" spans="2:12" s="1" customFormat="1" ht="12" customHeight="1" x14ac:dyDescent="0.2">
      <c r="B23" s="31"/>
      <c r="D23" s="26" t="s">
        <v>36</v>
      </c>
      <c r="I23" s="26" t="s">
        <v>25</v>
      </c>
      <c r="J23" s="24" t="s">
        <v>32</v>
      </c>
      <c r="L23" s="31"/>
    </row>
    <row r="24" spans="2:12" s="1" customFormat="1" ht="18" customHeight="1" x14ac:dyDescent="0.2">
      <c r="B24" s="31"/>
      <c r="E24" s="24" t="s">
        <v>33</v>
      </c>
      <c r="I24" s="26" t="s">
        <v>28</v>
      </c>
      <c r="J24" s="24" t="s">
        <v>34</v>
      </c>
      <c r="L24" s="31"/>
    </row>
    <row r="25" spans="2:12" s="1" customFormat="1" ht="6.9" customHeight="1" x14ac:dyDescent="0.2">
      <c r="B25" s="31"/>
      <c r="L25" s="31"/>
    </row>
    <row r="26" spans="2:12" s="1" customFormat="1" ht="12" customHeight="1" x14ac:dyDescent="0.2">
      <c r="B26" s="31"/>
      <c r="D26" s="26" t="s">
        <v>37</v>
      </c>
      <c r="L26" s="31"/>
    </row>
    <row r="27" spans="2:12" s="7" customFormat="1" ht="16.5" customHeight="1" x14ac:dyDescent="0.2">
      <c r="B27" s="88"/>
      <c r="E27" s="224" t="s">
        <v>1</v>
      </c>
      <c r="F27" s="224"/>
      <c r="G27" s="224"/>
      <c r="H27" s="224"/>
      <c r="L27" s="88"/>
    </row>
    <row r="28" spans="2:12" s="1" customFormat="1" ht="6.9" customHeight="1" x14ac:dyDescent="0.2">
      <c r="B28" s="31"/>
      <c r="L28" s="31"/>
    </row>
    <row r="29" spans="2:12" s="1" customFormat="1" ht="6.9" customHeight="1" x14ac:dyDescent="0.2">
      <c r="B29" s="31"/>
      <c r="D29" s="52"/>
      <c r="E29" s="52"/>
      <c r="F29" s="52"/>
      <c r="G29" s="52"/>
      <c r="H29" s="52"/>
      <c r="I29" s="52"/>
      <c r="J29" s="52"/>
      <c r="K29" s="52"/>
      <c r="L29" s="31"/>
    </row>
    <row r="30" spans="2:12" s="1" customFormat="1" ht="25.35" customHeight="1" x14ac:dyDescent="0.2">
      <c r="B30" s="31"/>
      <c r="D30" s="89" t="s">
        <v>38</v>
      </c>
      <c r="J30" s="65">
        <f>ROUND(J117, 2)</f>
        <v>0</v>
      </c>
      <c r="L30" s="31"/>
    </row>
    <row r="31" spans="2:12" s="1" customFormat="1" ht="6.9" customHeight="1" x14ac:dyDescent="0.2">
      <c r="B31" s="31"/>
      <c r="D31" s="52"/>
      <c r="E31" s="52"/>
      <c r="F31" s="52"/>
      <c r="G31" s="52"/>
      <c r="H31" s="52"/>
      <c r="I31" s="52"/>
      <c r="J31" s="52"/>
      <c r="K31" s="52"/>
      <c r="L31" s="31"/>
    </row>
    <row r="32" spans="2:12" s="1" customFormat="1" ht="14.4" customHeight="1" x14ac:dyDescent="0.2">
      <c r="B32" s="31"/>
      <c r="F32" s="34" t="s">
        <v>40</v>
      </c>
      <c r="I32" s="34" t="s">
        <v>39</v>
      </c>
      <c r="J32" s="34" t="s">
        <v>41</v>
      </c>
      <c r="L32" s="31"/>
    </row>
    <row r="33" spans="2:12" s="1" customFormat="1" ht="14.4" customHeight="1" x14ac:dyDescent="0.2">
      <c r="B33" s="31"/>
      <c r="D33" s="54" t="s">
        <v>42</v>
      </c>
      <c r="E33" s="26" t="s">
        <v>43</v>
      </c>
      <c r="F33" s="90">
        <f>ROUND((SUM(BE117:BE135)),  2)</f>
        <v>0</v>
      </c>
      <c r="I33" s="91">
        <v>0.21</v>
      </c>
      <c r="J33" s="90">
        <f>ROUND(((SUM(BE117:BE135))*I33),  2)</f>
        <v>0</v>
      </c>
      <c r="L33" s="31"/>
    </row>
    <row r="34" spans="2:12" s="1" customFormat="1" ht="14.4" customHeight="1" x14ac:dyDescent="0.2">
      <c r="B34" s="31"/>
      <c r="E34" s="26" t="s">
        <v>44</v>
      </c>
      <c r="F34" s="90">
        <f>ROUND((SUM(BF117:BF135)),  2)</f>
        <v>0</v>
      </c>
      <c r="I34" s="91">
        <v>0.15</v>
      </c>
      <c r="J34" s="90">
        <f>ROUND(((SUM(BF117:BF135))*I34),  2)</f>
        <v>0</v>
      </c>
      <c r="L34" s="31"/>
    </row>
    <row r="35" spans="2:12" s="1" customFormat="1" ht="14.4" hidden="1" customHeight="1" x14ac:dyDescent="0.2">
      <c r="B35" s="31"/>
      <c r="E35" s="26" t="s">
        <v>45</v>
      </c>
      <c r="F35" s="90">
        <f>ROUND((SUM(BG117:BG135)),  2)</f>
        <v>0</v>
      </c>
      <c r="I35" s="91">
        <v>0.21</v>
      </c>
      <c r="J35" s="90">
        <f>0</f>
        <v>0</v>
      </c>
      <c r="L35" s="31"/>
    </row>
    <row r="36" spans="2:12" s="1" customFormat="1" ht="14.4" hidden="1" customHeight="1" x14ac:dyDescent="0.2">
      <c r="B36" s="31"/>
      <c r="E36" s="26" t="s">
        <v>46</v>
      </c>
      <c r="F36" s="90">
        <f>ROUND((SUM(BH117:BH135)),  2)</f>
        <v>0</v>
      </c>
      <c r="I36" s="91">
        <v>0.15</v>
      </c>
      <c r="J36" s="90">
        <f>0</f>
        <v>0</v>
      </c>
      <c r="L36" s="31"/>
    </row>
    <row r="37" spans="2:12" s="1" customFormat="1" ht="14.4" hidden="1" customHeight="1" x14ac:dyDescent="0.2">
      <c r="B37" s="31"/>
      <c r="E37" s="26" t="s">
        <v>47</v>
      </c>
      <c r="F37" s="90">
        <f>ROUND((SUM(BI117:BI135)),  2)</f>
        <v>0</v>
      </c>
      <c r="I37" s="91">
        <v>0</v>
      </c>
      <c r="J37" s="90">
        <f>0</f>
        <v>0</v>
      </c>
      <c r="L37" s="31"/>
    </row>
    <row r="38" spans="2:12" s="1" customFormat="1" ht="6.9" customHeight="1" x14ac:dyDescent="0.2">
      <c r="B38" s="31"/>
      <c r="L38" s="31"/>
    </row>
    <row r="39" spans="2:12" s="1" customFormat="1" ht="25.35" customHeight="1" x14ac:dyDescent="0.2">
      <c r="B39" s="31"/>
      <c r="C39" s="92"/>
      <c r="D39" s="93" t="s">
        <v>48</v>
      </c>
      <c r="E39" s="56"/>
      <c r="F39" s="56"/>
      <c r="G39" s="94" t="s">
        <v>49</v>
      </c>
      <c r="H39" s="95" t="s">
        <v>50</v>
      </c>
      <c r="I39" s="56"/>
      <c r="J39" s="96">
        <f>SUM(J30:J37)</f>
        <v>0</v>
      </c>
      <c r="K39" s="97"/>
      <c r="L39" s="31"/>
    </row>
    <row r="40" spans="2:12" s="1" customFormat="1" ht="14.4" customHeight="1" x14ac:dyDescent="0.2">
      <c r="B40" s="31"/>
      <c r="L40" s="31"/>
    </row>
    <row r="41" spans="2:12" ht="14.4" customHeight="1" x14ac:dyDescent="0.2">
      <c r="B41" s="19"/>
      <c r="L41" s="19"/>
    </row>
    <row r="42" spans="2:12" ht="14.4" customHeight="1" x14ac:dyDescent="0.2">
      <c r="B42" s="19"/>
      <c r="L42" s="19"/>
    </row>
    <row r="43" spans="2:12" ht="14.4" customHeight="1" x14ac:dyDescent="0.2">
      <c r="B43" s="19"/>
      <c r="L43" s="19"/>
    </row>
    <row r="44" spans="2:12" ht="14.4" customHeight="1" x14ac:dyDescent="0.2">
      <c r="B44" s="19"/>
      <c r="L44" s="19"/>
    </row>
    <row r="45" spans="2:12" ht="14.4" customHeight="1" x14ac:dyDescent="0.2">
      <c r="B45" s="19"/>
      <c r="L45" s="19"/>
    </row>
    <row r="46" spans="2:12" ht="14.4" customHeight="1" x14ac:dyDescent="0.2">
      <c r="B46" s="19"/>
      <c r="L46" s="19"/>
    </row>
    <row r="47" spans="2:12" ht="14.4" customHeight="1" x14ac:dyDescent="0.2">
      <c r="B47" s="19"/>
      <c r="L47" s="19"/>
    </row>
    <row r="48" spans="2:12" ht="14.4" customHeight="1" x14ac:dyDescent="0.2">
      <c r="B48" s="19"/>
      <c r="L48" s="19"/>
    </row>
    <row r="49" spans="2:12" ht="14.4" customHeight="1" x14ac:dyDescent="0.2">
      <c r="B49" s="19"/>
      <c r="L49" s="19"/>
    </row>
    <row r="50" spans="2:12" s="1" customFormat="1" ht="14.4" customHeight="1" x14ac:dyDescent="0.2">
      <c r="B50" s="31"/>
      <c r="D50" s="40" t="s">
        <v>51</v>
      </c>
      <c r="E50" s="41"/>
      <c r="F50" s="41"/>
      <c r="G50" s="40" t="s">
        <v>52</v>
      </c>
      <c r="H50" s="41"/>
      <c r="I50" s="41"/>
      <c r="J50" s="41"/>
      <c r="K50" s="41"/>
      <c r="L50" s="31"/>
    </row>
    <row r="51" spans="2:12" x14ac:dyDescent="0.2">
      <c r="B51" s="19"/>
      <c r="L51" s="19"/>
    </row>
    <row r="52" spans="2:12" x14ac:dyDescent="0.2">
      <c r="B52" s="19"/>
      <c r="L52" s="19"/>
    </row>
    <row r="53" spans="2:12" x14ac:dyDescent="0.2">
      <c r="B53" s="19"/>
      <c r="L53" s="19"/>
    </row>
    <row r="54" spans="2:12" x14ac:dyDescent="0.2">
      <c r="B54" s="19"/>
      <c r="L54" s="19"/>
    </row>
    <row r="55" spans="2:12" x14ac:dyDescent="0.2">
      <c r="B55" s="19"/>
      <c r="L55" s="19"/>
    </row>
    <row r="56" spans="2:12" x14ac:dyDescent="0.2">
      <c r="B56" s="19"/>
      <c r="L56" s="19"/>
    </row>
    <row r="57" spans="2:12" x14ac:dyDescent="0.2">
      <c r="B57" s="19"/>
      <c r="L57" s="19"/>
    </row>
    <row r="58" spans="2:12" x14ac:dyDescent="0.2">
      <c r="B58" s="19"/>
      <c r="L58" s="19"/>
    </row>
    <row r="59" spans="2:12" x14ac:dyDescent="0.2">
      <c r="B59" s="19"/>
      <c r="L59" s="19"/>
    </row>
    <row r="60" spans="2:12" x14ac:dyDescent="0.2">
      <c r="B60" s="19"/>
      <c r="L60" s="19"/>
    </row>
    <row r="61" spans="2:12" s="1" customFormat="1" ht="13.2" x14ac:dyDescent="0.2">
      <c r="B61" s="31"/>
      <c r="D61" s="42" t="s">
        <v>53</v>
      </c>
      <c r="E61" s="33"/>
      <c r="F61" s="98" t="s">
        <v>54</v>
      </c>
      <c r="G61" s="42" t="s">
        <v>53</v>
      </c>
      <c r="H61" s="33"/>
      <c r="I61" s="33"/>
      <c r="J61" s="99" t="s">
        <v>54</v>
      </c>
      <c r="K61" s="33"/>
      <c r="L61" s="31"/>
    </row>
    <row r="62" spans="2:12" x14ac:dyDescent="0.2">
      <c r="B62" s="19"/>
      <c r="L62" s="19"/>
    </row>
    <row r="63" spans="2:12" x14ac:dyDescent="0.2">
      <c r="B63" s="19"/>
      <c r="L63" s="19"/>
    </row>
    <row r="64" spans="2:12" x14ac:dyDescent="0.2">
      <c r="B64" s="19"/>
      <c r="L64" s="19"/>
    </row>
    <row r="65" spans="2:12" s="1" customFormat="1" ht="13.2" x14ac:dyDescent="0.2">
      <c r="B65" s="31"/>
      <c r="D65" s="40" t="s">
        <v>55</v>
      </c>
      <c r="E65" s="41"/>
      <c r="F65" s="41"/>
      <c r="G65" s="40" t="s">
        <v>56</v>
      </c>
      <c r="H65" s="41"/>
      <c r="I65" s="41"/>
      <c r="J65" s="41"/>
      <c r="K65" s="41"/>
      <c r="L65" s="31"/>
    </row>
    <row r="66" spans="2:12" x14ac:dyDescent="0.2">
      <c r="B66" s="19"/>
      <c r="L66" s="19"/>
    </row>
    <row r="67" spans="2:12" x14ac:dyDescent="0.2">
      <c r="B67" s="19"/>
      <c r="L67" s="19"/>
    </row>
    <row r="68" spans="2:12" x14ac:dyDescent="0.2">
      <c r="B68" s="19"/>
      <c r="L68" s="19"/>
    </row>
    <row r="69" spans="2:12" x14ac:dyDescent="0.2">
      <c r="B69" s="19"/>
      <c r="L69" s="19"/>
    </row>
    <row r="70" spans="2:12" x14ac:dyDescent="0.2">
      <c r="B70" s="19"/>
      <c r="L70" s="19"/>
    </row>
    <row r="71" spans="2:12" x14ac:dyDescent="0.2">
      <c r="B71" s="19"/>
      <c r="L71" s="19"/>
    </row>
    <row r="72" spans="2:12" x14ac:dyDescent="0.2">
      <c r="B72" s="19"/>
      <c r="L72" s="19"/>
    </row>
    <row r="73" spans="2:12" x14ac:dyDescent="0.2">
      <c r="B73" s="19"/>
      <c r="L73" s="19"/>
    </row>
    <row r="74" spans="2:12" x14ac:dyDescent="0.2">
      <c r="B74" s="19"/>
      <c r="L74" s="19"/>
    </row>
    <row r="75" spans="2:12" x14ac:dyDescent="0.2">
      <c r="B75" s="19"/>
      <c r="L75" s="19"/>
    </row>
    <row r="76" spans="2:12" s="1" customFormat="1" ht="13.2" x14ac:dyDescent="0.2">
      <c r="B76" s="31"/>
      <c r="D76" s="42" t="s">
        <v>53</v>
      </c>
      <c r="E76" s="33"/>
      <c r="F76" s="98" t="s">
        <v>54</v>
      </c>
      <c r="G76" s="42" t="s">
        <v>53</v>
      </c>
      <c r="H76" s="33"/>
      <c r="I76" s="33"/>
      <c r="J76" s="99" t="s">
        <v>54</v>
      </c>
      <c r="K76" s="33"/>
      <c r="L76" s="31"/>
    </row>
    <row r="77" spans="2:12" s="1" customFormat="1" ht="14.4" customHeight="1" x14ac:dyDescent="0.2">
      <c r="B77" s="43"/>
      <c r="C77" s="44"/>
      <c r="D77" s="44"/>
      <c r="E77" s="44"/>
      <c r="F77" s="44"/>
      <c r="G77" s="44"/>
      <c r="H77" s="44"/>
      <c r="I77" s="44"/>
      <c r="J77" s="44"/>
      <c r="K77" s="44"/>
      <c r="L77" s="31"/>
    </row>
    <row r="81" spans="2:47" s="1" customFormat="1" ht="6.9" customHeight="1" x14ac:dyDescent="0.2">
      <c r="B81" s="45"/>
      <c r="C81" s="46"/>
      <c r="D81" s="46"/>
      <c r="E81" s="46"/>
      <c r="F81" s="46"/>
      <c r="G81" s="46"/>
      <c r="H81" s="46"/>
      <c r="I81" s="46"/>
      <c r="J81" s="46"/>
      <c r="K81" s="46"/>
      <c r="L81" s="31"/>
    </row>
    <row r="82" spans="2:47" s="1" customFormat="1" ht="24.9" customHeight="1" x14ac:dyDescent="0.2">
      <c r="B82" s="31"/>
      <c r="C82" s="20" t="s">
        <v>98</v>
      </c>
      <c r="L82" s="31"/>
    </row>
    <row r="83" spans="2:47" s="1" customFormat="1" ht="6.9" customHeight="1" x14ac:dyDescent="0.2">
      <c r="B83" s="31"/>
      <c r="L83" s="31"/>
    </row>
    <row r="84" spans="2:47" s="1" customFormat="1" ht="12" customHeight="1" x14ac:dyDescent="0.2">
      <c r="B84" s="31"/>
      <c r="C84" s="26" t="s">
        <v>16</v>
      </c>
      <c r="L84" s="31"/>
    </row>
    <row r="85" spans="2:47" s="1" customFormat="1" ht="16.5" customHeight="1" x14ac:dyDescent="0.2">
      <c r="B85" s="31"/>
      <c r="E85" s="229" t="str">
        <f>E7</f>
        <v>Vysoká nad Labem, retenční nádrž</v>
      </c>
      <c r="F85" s="230"/>
      <c r="G85" s="230"/>
      <c r="H85" s="230"/>
      <c r="L85" s="31"/>
    </row>
    <row r="86" spans="2:47" s="1" customFormat="1" ht="12" customHeight="1" x14ac:dyDescent="0.2">
      <c r="B86" s="31"/>
      <c r="C86" s="26" t="s">
        <v>96</v>
      </c>
      <c r="L86" s="31"/>
    </row>
    <row r="87" spans="2:47" s="1" customFormat="1" ht="16.5" customHeight="1" x14ac:dyDescent="0.2">
      <c r="B87" s="31"/>
      <c r="E87" s="201" t="str">
        <f>E9</f>
        <v>SO 03 - Vedlejší rozpočtové náklady</v>
      </c>
      <c r="F87" s="228"/>
      <c r="G87" s="228"/>
      <c r="H87" s="228"/>
      <c r="L87" s="31"/>
    </row>
    <row r="88" spans="2:47" s="1" customFormat="1" ht="6.9" customHeight="1" x14ac:dyDescent="0.2">
      <c r="B88" s="31"/>
      <c r="L88" s="31"/>
    </row>
    <row r="89" spans="2:47" s="1" customFormat="1" ht="12" customHeight="1" x14ac:dyDescent="0.2">
      <c r="B89" s="31"/>
      <c r="C89" s="26" t="s">
        <v>20</v>
      </c>
      <c r="F89" s="24" t="str">
        <f>F12</f>
        <v>Vysoká nad Labem</v>
      </c>
      <c r="I89" s="26" t="s">
        <v>22</v>
      </c>
      <c r="J89" s="51" t="str">
        <f>IF(J12="","",J12)</f>
        <v>7. 8. 2022</v>
      </c>
      <c r="L89" s="31"/>
    </row>
    <row r="90" spans="2:47" s="1" customFormat="1" ht="6.9" customHeight="1" x14ac:dyDescent="0.2">
      <c r="B90" s="31"/>
      <c r="L90" s="31"/>
    </row>
    <row r="91" spans="2:47" s="1" customFormat="1" ht="15.15" customHeight="1" x14ac:dyDescent="0.2">
      <c r="B91" s="31"/>
      <c r="C91" s="26" t="s">
        <v>24</v>
      </c>
      <c r="F91" s="24" t="str">
        <f>E15</f>
        <v>Obec Vysoká nad Labem</v>
      </c>
      <c r="I91" s="26" t="s">
        <v>31</v>
      </c>
      <c r="J91" s="29" t="str">
        <f>E21</f>
        <v xml:space="preserve">Envicons, s.r.o. </v>
      </c>
      <c r="L91" s="31"/>
    </row>
    <row r="92" spans="2:47" s="1" customFormat="1" ht="15.15" customHeight="1" x14ac:dyDescent="0.2">
      <c r="B92" s="31"/>
      <c r="C92" s="26" t="s">
        <v>29</v>
      </c>
      <c r="F92" s="24" t="str">
        <f>IF(E18="","",E18)</f>
        <v>Vyplň údaj</v>
      </c>
      <c r="I92" s="26" t="s">
        <v>36</v>
      </c>
      <c r="J92" s="29" t="str">
        <f>E24</f>
        <v xml:space="preserve">Envicons, s.r.o. </v>
      </c>
      <c r="L92" s="31"/>
    </row>
    <row r="93" spans="2:47" s="1" customFormat="1" ht="10.35" customHeight="1" x14ac:dyDescent="0.2">
      <c r="B93" s="31"/>
      <c r="L93" s="31"/>
    </row>
    <row r="94" spans="2:47" s="1" customFormat="1" ht="29.25" customHeight="1" x14ac:dyDescent="0.2">
      <c r="B94" s="31"/>
      <c r="C94" s="100" t="s">
        <v>99</v>
      </c>
      <c r="D94" s="92"/>
      <c r="E94" s="92"/>
      <c r="F94" s="92"/>
      <c r="G94" s="92"/>
      <c r="H94" s="92"/>
      <c r="I94" s="92"/>
      <c r="J94" s="101" t="s">
        <v>100</v>
      </c>
      <c r="K94" s="92"/>
      <c r="L94" s="31"/>
    </row>
    <row r="95" spans="2:47" s="1" customFormat="1" ht="10.35" customHeight="1" x14ac:dyDescent="0.2">
      <c r="B95" s="31"/>
      <c r="L95" s="31"/>
    </row>
    <row r="96" spans="2:47" s="1" customFormat="1" ht="22.8" customHeight="1" x14ac:dyDescent="0.2">
      <c r="B96" s="31"/>
      <c r="C96" s="102" t="s">
        <v>101</v>
      </c>
      <c r="J96" s="65">
        <f>J117</f>
        <v>0</v>
      </c>
      <c r="L96" s="31"/>
      <c r="AU96" s="16" t="s">
        <v>102</v>
      </c>
    </row>
    <row r="97" spans="2:12" s="8" customFormat="1" ht="24.9" customHeight="1" x14ac:dyDescent="0.2">
      <c r="B97" s="103"/>
      <c r="D97" s="104" t="s">
        <v>737</v>
      </c>
      <c r="E97" s="105"/>
      <c r="F97" s="105"/>
      <c r="G97" s="105"/>
      <c r="H97" s="105"/>
      <c r="I97" s="105"/>
      <c r="J97" s="106">
        <f>J118</f>
        <v>0</v>
      </c>
      <c r="L97" s="103"/>
    </row>
    <row r="98" spans="2:12" s="1" customFormat="1" ht="21.75" customHeight="1" x14ac:dyDescent="0.2">
      <c r="B98" s="31"/>
      <c r="L98" s="31"/>
    </row>
    <row r="99" spans="2:12" s="1" customFormat="1" ht="6.9" customHeight="1" x14ac:dyDescent="0.2">
      <c r="B99" s="43"/>
      <c r="C99" s="44"/>
      <c r="D99" s="44"/>
      <c r="E99" s="44"/>
      <c r="F99" s="44"/>
      <c r="G99" s="44"/>
      <c r="H99" s="44"/>
      <c r="I99" s="44"/>
      <c r="J99" s="44"/>
      <c r="K99" s="44"/>
      <c r="L99" s="31"/>
    </row>
    <row r="103" spans="2:12" s="1" customFormat="1" ht="6.9" customHeight="1" x14ac:dyDescent="0.2">
      <c r="B103" s="45"/>
      <c r="C103" s="46"/>
      <c r="D103" s="46"/>
      <c r="E103" s="46"/>
      <c r="F103" s="46"/>
      <c r="G103" s="46"/>
      <c r="H103" s="46"/>
      <c r="I103" s="46"/>
      <c r="J103" s="46"/>
      <c r="K103" s="46"/>
      <c r="L103" s="31"/>
    </row>
    <row r="104" spans="2:12" s="1" customFormat="1" ht="24.9" customHeight="1" x14ac:dyDescent="0.2">
      <c r="B104" s="31"/>
      <c r="C104" s="20" t="s">
        <v>110</v>
      </c>
      <c r="L104" s="31"/>
    </row>
    <row r="105" spans="2:12" s="1" customFormat="1" ht="6.9" customHeight="1" x14ac:dyDescent="0.2">
      <c r="B105" s="31"/>
      <c r="L105" s="31"/>
    </row>
    <row r="106" spans="2:12" s="1" customFormat="1" ht="12" customHeight="1" x14ac:dyDescent="0.2">
      <c r="B106" s="31"/>
      <c r="C106" s="26" t="s">
        <v>16</v>
      </c>
      <c r="L106" s="31"/>
    </row>
    <row r="107" spans="2:12" s="1" customFormat="1" ht="16.5" customHeight="1" x14ac:dyDescent="0.2">
      <c r="B107" s="31"/>
      <c r="E107" s="229" t="str">
        <f>E7</f>
        <v>Vysoká nad Labem, retenční nádrž</v>
      </c>
      <c r="F107" s="230"/>
      <c r="G107" s="230"/>
      <c r="H107" s="230"/>
      <c r="L107" s="31"/>
    </row>
    <row r="108" spans="2:12" s="1" customFormat="1" ht="12" customHeight="1" x14ac:dyDescent="0.2">
      <c r="B108" s="31"/>
      <c r="C108" s="26" t="s">
        <v>96</v>
      </c>
      <c r="L108" s="31"/>
    </row>
    <row r="109" spans="2:12" s="1" customFormat="1" ht="16.5" customHeight="1" x14ac:dyDescent="0.2">
      <c r="B109" s="31"/>
      <c r="E109" s="201" t="str">
        <f>E9</f>
        <v>SO 03 - Vedlejší rozpočtové náklady</v>
      </c>
      <c r="F109" s="228"/>
      <c r="G109" s="228"/>
      <c r="H109" s="228"/>
      <c r="L109" s="31"/>
    </row>
    <row r="110" spans="2:12" s="1" customFormat="1" ht="6.9" customHeight="1" x14ac:dyDescent="0.2">
      <c r="B110" s="31"/>
      <c r="L110" s="31"/>
    </row>
    <row r="111" spans="2:12" s="1" customFormat="1" ht="12" customHeight="1" x14ac:dyDescent="0.2">
      <c r="B111" s="31"/>
      <c r="C111" s="26" t="s">
        <v>20</v>
      </c>
      <c r="F111" s="24" t="str">
        <f>F12</f>
        <v>Vysoká nad Labem</v>
      </c>
      <c r="I111" s="26" t="s">
        <v>22</v>
      </c>
      <c r="J111" s="51" t="str">
        <f>IF(J12="","",J12)</f>
        <v>7. 8. 2022</v>
      </c>
      <c r="L111" s="31"/>
    </row>
    <row r="112" spans="2:12" s="1" customFormat="1" ht="6.9" customHeight="1" x14ac:dyDescent="0.2">
      <c r="B112" s="31"/>
      <c r="L112" s="31"/>
    </row>
    <row r="113" spans="2:65" s="1" customFormat="1" ht="15.15" customHeight="1" x14ac:dyDescent="0.2">
      <c r="B113" s="31"/>
      <c r="C113" s="26" t="s">
        <v>24</v>
      </c>
      <c r="F113" s="24" t="str">
        <f>E15</f>
        <v>Obec Vysoká nad Labem</v>
      </c>
      <c r="I113" s="26" t="s">
        <v>31</v>
      </c>
      <c r="J113" s="29" t="str">
        <f>E21</f>
        <v xml:space="preserve">Envicons, s.r.o. </v>
      </c>
      <c r="L113" s="31"/>
    </row>
    <row r="114" spans="2:65" s="1" customFormat="1" ht="15.15" customHeight="1" x14ac:dyDescent="0.2">
      <c r="B114" s="31"/>
      <c r="C114" s="26" t="s">
        <v>29</v>
      </c>
      <c r="F114" s="24" t="str">
        <f>IF(E18="","",E18)</f>
        <v>Vyplň údaj</v>
      </c>
      <c r="I114" s="26" t="s">
        <v>36</v>
      </c>
      <c r="J114" s="29" t="str">
        <f>E24</f>
        <v xml:space="preserve">Envicons, s.r.o. </v>
      </c>
      <c r="L114" s="31"/>
    </row>
    <row r="115" spans="2:65" s="1" customFormat="1" ht="10.35" customHeight="1" x14ac:dyDescent="0.2">
      <c r="B115" s="31"/>
      <c r="L115" s="31"/>
    </row>
    <row r="116" spans="2:65" s="10" customFormat="1" ht="29.25" customHeight="1" x14ac:dyDescent="0.2">
      <c r="B116" s="111"/>
      <c r="C116" s="112" t="s">
        <v>111</v>
      </c>
      <c r="D116" s="113" t="s">
        <v>63</v>
      </c>
      <c r="E116" s="113" t="s">
        <v>59</v>
      </c>
      <c r="F116" s="113" t="s">
        <v>60</v>
      </c>
      <c r="G116" s="113" t="s">
        <v>112</v>
      </c>
      <c r="H116" s="113" t="s">
        <v>113</v>
      </c>
      <c r="I116" s="113" t="s">
        <v>114</v>
      </c>
      <c r="J116" s="114" t="s">
        <v>100</v>
      </c>
      <c r="K116" s="115" t="s">
        <v>115</v>
      </c>
      <c r="L116" s="111"/>
      <c r="M116" s="58" t="s">
        <v>1</v>
      </c>
      <c r="N116" s="59" t="s">
        <v>42</v>
      </c>
      <c r="O116" s="59" t="s">
        <v>116</v>
      </c>
      <c r="P116" s="59" t="s">
        <v>117</v>
      </c>
      <c r="Q116" s="59" t="s">
        <v>118</v>
      </c>
      <c r="R116" s="59" t="s">
        <v>119</v>
      </c>
      <c r="S116" s="59" t="s">
        <v>120</v>
      </c>
      <c r="T116" s="60" t="s">
        <v>121</v>
      </c>
    </row>
    <row r="117" spans="2:65" s="1" customFormat="1" ht="22.8" customHeight="1" x14ac:dyDescent="0.3">
      <c r="B117" s="31"/>
      <c r="C117" s="63" t="s">
        <v>122</v>
      </c>
      <c r="J117" s="116">
        <f>BK117</f>
        <v>0</v>
      </c>
      <c r="L117" s="31"/>
      <c r="M117" s="61"/>
      <c r="N117" s="52"/>
      <c r="O117" s="52"/>
      <c r="P117" s="117">
        <f>P118</f>
        <v>0</v>
      </c>
      <c r="Q117" s="52"/>
      <c r="R117" s="117">
        <f>R118</f>
        <v>0</v>
      </c>
      <c r="S117" s="52"/>
      <c r="T117" s="118">
        <f>T118</f>
        <v>0</v>
      </c>
      <c r="AT117" s="16" t="s">
        <v>77</v>
      </c>
      <c r="AU117" s="16" t="s">
        <v>102</v>
      </c>
      <c r="BK117" s="119">
        <f>BK118</f>
        <v>0</v>
      </c>
    </row>
    <row r="118" spans="2:65" s="11" customFormat="1" ht="25.95" customHeight="1" x14ac:dyDescent="0.25">
      <c r="B118" s="120"/>
      <c r="D118" s="121" t="s">
        <v>77</v>
      </c>
      <c r="E118" s="122" t="s">
        <v>738</v>
      </c>
      <c r="F118" s="122" t="s">
        <v>93</v>
      </c>
      <c r="I118" s="123"/>
      <c r="J118" s="124">
        <f>BK118</f>
        <v>0</v>
      </c>
      <c r="L118" s="120"/>
      <c r="M118" s="125"/>
      <c r="P118" s="126">
        <f>SUM(P119:P135)</f>
        <v>0</v>
      </c>
      <c r="R118" s="126">
        <f>SUM(R119:R135)</f>
        <v>0</v>
      </c>
      <c r="T118" s="127">
        <f>SUM(T119:T135)</f>
        <v>0</v>
      </c>
      <c r="AR118" s="121" t="s">
        <v>159</v>
      </c>
      <c r="AT118" s="128" t="s">
        <v>77</v>
      </c>
      <c r="AU118" s="128" t="s">
        <v>78</v>
      </c>
      <c r="AY118" s="121" t="s">
        <v>125</v>
      </c>
      <c r="BK118" s="129">
        <f>SUM(BK119:BK135)</f>
        <v>0</v>
      </c>
    </row>
    <row r="119" spans="2:65" s="1" customFormat="1" ht="24.15" customHeight="1" x14ac:dyDescent="0.2">
      <c r="B119" s="31"/>
      <c r="C119" s="132" t="s">
        <v>86</v>
      </c>
      <c r="D119" s="132" t="s">
        <v>127</v>
      </c>
      <c r="E119" s="133" t="s">
        <v>739</v>
      </c>
      <c r="F119" s="134" t="s">
        <v>740</v>
      </c>
      <c r="G119" s="135" t="s">
        <v>741</v>
      </c>
      <c r="H119" s="136">
        <v>1</v>
      </c>
      <c r="I119" s="137"/>
      <c r="J119" s="138">
        <f>ROUND(I119*H119,2)</f>
        <v>0</v>
      </c>
      <c r="K119" s="139"/>
      <c r="L119" s="31"/>
      <c r="M119" s="140" t="s">
        <v>1</v>
      </c>
      <c r="N119" s="141" t="s">
        <v>43</v>
      </c>
      <c r="P119" s="142">
        <f>O119*H119</f>
        <v>0</v>
      </c>
      <c r="Q119" s="142">
        <v>0</v>
      </c>
      <c r="R119" s="142">
        <f>Q119*H119</f>
        <v>0</v>
      </c>
      <c r="S119" s="142">
        <v>0</v>
      </c>
      <c r="T119" s="143">
        <f>S119*H119</f>
        <v>0</v>
      </c>
      <c r="AR119" s="144" t="s">
        <v>742</v>
      </c>
      <c r="AT119" s="144" t="s">
        <v>127</v>
      </c>
      <c r="AU119" s="144" t="s">
        <v>86</v>
      </c>
      <c r="AY119" s="16" t="s">
        <v>125</v>
      </c>
      <c r="BE119" s="145">
        <f>IF(N119="základní",J119,0)</f>
        <v>0</v>
      </c>
      <c r="BF119" s="145">
        <f>IF(N119="snížená",J119,0)</f>
        <v>0</v>
      </c>
      <c r="BG119" s="145">
        <f>IF(N119="zákl. přenesená",J119,0)</f>
        <v>0</v>
      </c>
      <c r="BH119" s="145">
        <f>IF(N119="sníž. přenesená",J119,0)</f>
        <v>0</v>
      </c>
      <c r="BI119" s="145">
        <f>IF(N119="nulová",J119,0)</f>
        <v>0</v>
      </c>
      <c r="BJ119" s="16" t="s">
        <v>86</v>
      </c>
      <c r="BK119" s="145">
        <f>ROUND(I119*H119,2)</f>
        <v>0</v>
      </c>
      <c r="BL119" s="16" t="s">
        <v>742</v>
      </c>
      <c r="BM119" s="144" t="s">
        <v>743</v>
      </c>
    </row>
    <row r="120" spans="2:65" s="1" customFormat="1" ht="38.4" x14ac:dyDescent="0.2">
      <c r="B120" s="31"/>
      <c r="D120" s="151" t="s">
        <v>423</v>
      </c>
      <c r="F120" s="182" t="s">
        <v>744</v>
      </c>
      <c r="I120" s="148"/>
      <c r="L120" s="31"/>
      <c r="M120" s="149"/>
      <c r="T120" s="55"/>
      <c r="AT120" s="16" t="s">
        <v>423</v>
      </c>
      <c r="AU120" s="16" t="s">
        <v>86</v>
      </c>
    </row>
    <row r="121" spans="2:65" s="1" customFormat="1" ht="49.05" customHeight="1" x14ac:dyDescent="0.2">
      <c r="B121" s="31"/>
      <c r="C121" s="132" t="s">
        <v>88</v>
      </c>
      <c r="D121" s="132" t="s">
        <v>127</v>
      </c>
      <c r="E121" s="133" t="s">
        <v>745</v>
      </c>
      <c r="F121" s="134" t="s">
        <v>746</v>
      </c>
      <c r="G121" s="135" t="s">
        <v>741</v>
      </c>
      <c r="H121" s="136">
        <v>1</v>
      </c>
      <c r="I121" s="137"/>
      <c r="J121" s="138">
        <f>ROUND(I121*H121,2)</f>
        <v>0</v>
      </c>
      <c r="K121" s="139"/>
      <c r="L121" s="31"/>
      <c r="M121" s="140" t="s">
        <v>1</v>
      </c>
      <c r="N121" s="141" t="s">
        <v>43</v>
      </c>
      <c r="P121" s="142">
        <f>O121*H121</f>
        <v>0</v>
      </c>
      <c r="Q121" s="142">
        <v>0</v>
      </c>
      <c r="R121" s="142">
        <f>Q121*H121</f>
        <v>0</v>
      </c>
      <c r="S121" s="142">
        <v>0</v>
      </c>
      <c r="T121" s="143">
        <f>S121*H121</f>
        <v>0</v>
      </c>
      <c r="AR121" s="144" t="s">
        <v>742</v>
      </c>
      <c r="AT121" s="144" t="s">
        <v>127</v>
      </c>
      <c r="AU121" s="144" t="s">
        <v>86</v>
      </c>
      <c r="AY121" s="16" t="s">
        <v>125</v>
      </c>
      <c r="BE121" s="145">
        <f>IF(N121="základní",J121,0)</f>
        <v>0</v>
      </c>
      <c r="BF121" s="145">
        <f>IF(N121="snížená",J121,0)</f>
        <v>0</v>
      </c>
      <c r="BG121" s="145">
        <f>IF(N121="zákl. přenesená",J121,0)</f>
        <v>0</v>
      </c>
      <c r="BH121" s="145">
        <f>IF(N121="sníž. přenesená",J121,0)</f>
        <v>0</v>
      </c>
      <c r="BI121" s="145">
        <f>IF(N121="nulová",J121,0)</f>
        <v>0</v>
      </c>
      <c r="BJ121" s="16" t="s">
        <v>86</v>
      </c>
      <c r="BK121" s="145">
        <f>ROUND(I121*H121,2)</f>
        <v>0</v>
      </c>
      <c r="BL121" s="16" t="s">
        <v>742</v>
      </c>
      <c r="BM121" s="144" t="s">
        <v>747</v>
      </c>
    </row>
    <row r="122" spans="2:65" s="1" customFormat="1" ht="57.6" x14ac:dyDescent="0.2">
      <c r="B122" s="31"/>
      <c r="D122" s="151" t="s">
        <v>423</v>
      </c>
      <c r="F122" s="182" t="s">
        <v>748</v>
      </c>
      <c r="I122" s="148"/>
      <c r="L122" s="31"/>
      <c r="M122" s="149"/>
      <c r="T122" s="55"/>
      <c r="AT122" s="16" t="s">
        <v>423</v>
      </c>
      <c r="AU122" s="16" t="s">
        <v>86</v>
      </c>
    </row>
    <row r="123" spans="2:65" s="1" customFormat="1" ht="33" customHeight="1" x14ac:dyDescent="0.2">
      <c r="B123" s="31"/>
      <c r="C123" s="132" t="s">
        <v>145</v>
      </c>
      <c r="D123" s="132" t="s">
        <v>127</v>
      </c>
      <c r="E123" s="133" t="s">
        <v>749</v>
      </c>
      <c r="F123" s="134" t="s">
        <v>750</v>
      </c>
      <c r="G123" s="135" t="s">
        <v>741</v>
      </c>
      <c r="H123" s="136">
        <v>1</v>
      </c>
      <c r="I123" s="137"/>
      <c r="J123" s="138">
        <f>ROUND(I123*H123,2)</f>
        <v>0</v>
      </c>
      <c r="K123" s="139"/>
      <c r="L123" s="31"/>
      <c r="M123" s="140" t="s">
        <v>1</v>
      </c>
      <c r="N123" s="141" t="s">
        <v>43</v>
      </c>
      <c r="P123" s="142">
        <f>O123*H123</f>
        <v>0</v>
      </c>
      <c r="Q123" s="142">
        <v>0</v>
      </c>
      <c r="R123" s="142">
        <f>Q123*H123</f>
        <v>0</v>
      </c>
      <c r="S123" s="142">
        <v>0</v>
      </c>
      <c r="T123" s="143">
        <f>S123*H123</f>
        <v>0</v>
      </c>
      <c r="AR123" s="144" t="s">
        <v>742</v>
      </c>
      <c r="AT123" s="144" t="s">
        <v>127</v>
      </c>
      <c r="AU123" s="144" t="s">
        <v>86</v>
      </c>
      <c r="AY123" s="16" t="s">
        <v>125</v>
      </c>
      <c r="BE123" s="145">
        <f>IF(N123="základní",J123,0)</f>
        <v>0</v>
      </c>
      <c r="BF123" s="145">
        <f>IF(N123="snížená",J123,0)</f>
        <v>0</v>
      </c>
      <c r="BG123" s="145">
        <f>IF(N123="zákl. přenesená",J123,0)</f>
        <v>0</v>
      </c>
      <c r="BH123" s="145">
        <f>IF(N123="sníž. přenesená",J123,0)</f>
        <v>0</v>
      </c>
      <c r="BI123" s="145">
        <f>IF(N123="nulová",J123,0)</f>
        <v>0</v>
      </c>
      <c r="BJ123" s="16" t="s">
        <v>86</v>
      </c>
      <c r="BK123" s="145">
        <f>ROUND(I123*H123,2)</f>
        <v>0</v>
      </c>
      <c r="BL123" s="16" t="s">
        <v>742</v>
      </c>
      <c r="BM123" s="144" t="s">
        <v>751</v>
      </c>
    </row>
    <row r="124" spans="2:65" s="1" customFormat="1" ht="57.6" x14ac:dyDescent="0.2">
      <c r="B124" s="31"/>
      <c r="D124" s="151" t="s">
        <v>423</v>
      </c>
      <c r="F124" s="182" t="s">
        <v>752</v>
      </c>
      <c r="I124" s="148"/>
      <c r="L124" s="31"/>
      <c r="M124" s="149"/>
      <c r="T124" s="55"/>
      <c r="AT124" s="16" t="s">
        <v>423</v>
      </c>
      <c r="AU124" s="16" t="s">
        <v>86</v>
      </c>
    </row>
    <row r="125" spans="2:65" s="1" customFormat="1" ht="37.799999999999997" customHeight="1" x14ac:dyDescent="0.2">
      <c r="B125" s="31"/>
      <c r="C125" s="132" t="s">
        <v>131</v>
      </c>
      <c r="D125" s="132" t="s">
        <v>127</v>
      </c>
      <c r="E125" s="133" t="s">
        <v>753</v>
      </c>
      <c r="F125" s="134" t="s">
        <v>754</v>
      </c>
      <c r="G125" s="135" t="s">
        <v>741</v>
      </c>
      <c r="H125" s="136">
        <v>1</v>
      </c>
      <c r="I125" s="137"/>
      <c r="J125" s="138">
        <f>ROUND(I125*H125,2)</f>
        <v>0</v>
      </c>
      <c r="K125" s="139"/>
      <c r="L125" s="31"/>
      <c r="M125" s="140" t="s">
        <v>1</v>
      </c>
      <c r="N125" s="141" t="s">
        <v>43</v>
      </c>
      <c r="P125" s="142">
        <f>O125*H125</f>
        <v>0</v>
      </c>
      <c r="Q125" s="142">
        <v>0</v>
      </c>
      <c r="R125" s="142">
        <f>Q125*H125</f>
        <v>0</v>
      </c>
      <c r="S125" s="142">
        <v>0</v>
      </c>
      <c r="T125" s="143">
        <f>S125*H125</f>
        <v>0</v>
      </c>
      <c r="AR125" s="144" t="s">
        <v>742</v>
      </c>
      <c r="AT125" s="144" t="s">
        <v>127</v>
      </c>
      <c r="AU125" s="144" t="s">
        <v>86</v>
      </c>
      <c r="AY125" s="16" t="s">
        <v>125</v>
      </c>
      <c r="BE125" s="145">
        <f>IF(N125="základní",J125,0)</f>
        <v>0</v>
      </c>
      <c r="BF125" s="145">
        <f>IF(N125="snížená",J125,0)</f>
        <v>0</v>
      </c>
      <c r="BG125" s="145">
        <f>IF(N125="zákl. přenesená",J125,0)</f>
        <v>0</v>
      </c>
      <c r="BH125" s="145">
        <f>IF(N125="sníž. přenesená",J125,0)</f>
        <v>0</v>
      </c>
      <c r="BI125" s="145">
        <f>IF(N125="nulová",J125,0)</f>
        <v>0</v>
      </c>
      <c r="BJ125" s="16" t="s">
        <v>86</v>
      </c>
      <c r="BK125" s="145">
        <f>ROUND(I125*H125,2)</f>
        <v>0</v>
      </c>
      <c r="BL125" s="16" t="s">
        <v>742</v>
      </c>
      <c r="BM125" s="144" t="s">
        <v>755</v>
      </c>
    </row>
    <row r="126" spans="2:65" s="1" customFormat="1" ht="37.799999999999997" customHeight="1" x14ac:dyDescent="0.2">
      <c r="B126" s="31"/>
      <c r="C126" s="132" t="s">
        <v>159</v>
      </c>
      <c r="D126" s="132" t="s">
        <v>127</v>
      </c>
      <c r="E126" s="133" t="s">
        <v>756</v>
      </c>
      <c r="F126" s="134" t="s">
        <v>757</v>
      </c>
      <c r="G126" s="135" t="s">
        <v>741</v>
      </c>
      <c r="H126" s="136">
        <v>1</v>
      </c>
      <c r="I126" s="137"/>
      <c r="J126" s="138">
        <f>ROUND(I126*H126,2)</f>
        <v>0</v>
      </c>
      <c r="K126" s="139"/>
      <c r="L126" s="31"/>
      <c r="M126" s="140" t="s">
        <v>1</v>
      </c>
      <c r="N126" s="141" t="s">
        <v>43</v>
      </c>
      <c r="P126" s="142">
        <f>O126*H126</f>
        <v>0</v>
      </c>
      <c r="Q126" s="142">
        <v>0</v>
      </c>
      <c r="R126" s="142">
        <f>Q126*H126</f>
        <v>0</v>
      </c>
      <c r="S126" s="142">
        <v>0</v>
      </c>
      <c r="T126" s="143">
        <f>S126*H126</f>
        <v>0</v>
      </c>
      <c r="AR126" s="144" t="s">
        <v>742</v>
      </c>
      <c r="AT126" s="144" t="s">
        <v>127</v>
      </c>
      <c r="AU126" s="144" t="s">
        <v>86</v>
      </c>
      <c r="AY126" s="16" t="s">
        <v>125</v>
      </c>
      <c r="BE126" s="145">
        <f>IF(N126="základní",J126,0)</f>
        <v>0</v>
      </c>
      <c r="BF126" s="145">
        <f>IF(N126="snížená",J126,0)</f>
        <v>0</v>
      </c>
      <c r="BG126" s="145">
        <f>IF(N126="zákl. přenesená",J126,0)</f>
        <v>0</v>
      </c>
      <c r="BH126" s="145">
        <f>IF(N126="sníž. přenesená",J126,0)</f>
        <v>0</v>
      </c>
      <c r="BI126" s="145">
        <f>IF(N126="nulová",J126,0)</f>
        <v>0</v>
      </c>
      <c r="BJ126" s="16" t="s">
        <v>86</v>
      </c>
      <c r="BK126" s="145">
        <f>ROUND(I126*H126,2)</f>
        <v>0</v>
      </c>
      <c r="BL126" s="16" t="s">
        <v>742</v>
      </c>
      <c r="BM126" s="144" t="s">
        <v>758</v>
      </c>
    </row>
    <row r="127" spans="2:65" s="1" customFormat="1" ht="66.75" customHeight="1" x14ac:dyDescent="0.2">
      <c r="B127" s="31"/>
      <c r="C127" s="132" t="s">
        <v>168</v>
      </c>
      <c r="D127" s="132" t="s">
        <v>127</v>
      </c>
      <c r="E127" s="133" t="s">
        <v>670</v>
      </c>
      <c r="F127" s="134" t="s">
        <v>759</v>
      </c>
      <c r="G127" s="135" t="s">
        <v>741</v>
      </c>
      <c r="H127" s="136">
        <v>1</v>
      </c>
      <c r="I127" s="137"/>
      <c r="J127" s="138">
        <f>ROUND(I127*H127,2)</f>
        <v>0</v>
      </c>
      <c r="K127" s="139"/>
      <c r="L127" s="31"/>
      <c r="M127" s="140" t="s">
        <v>1</v>
      </c>
      <c r="N127" s="141" t="s">
        <v>43</v>
      </c>
      <c r="P127" s="142">
        <f>O127*H127</f>
        <v>0</v>
      </c>
      <c r="Q127" s="142">
        <v>0</v>
      </c>
      <c r="R127" s="142">
        <f>Q127*H127</f>
        <v>0</v>
      </c>
      <c r="S127" s="142">
        <v>0</v>
      </c>
      <c r="T127" s="143">
        <f>S127*H127</f>
        <v>0</v>
      </c>
      <c r="AR127" s="144" t="s">
        <v>742</v>
      </c>
      <c r="AT127" s="144" t="s">
        <v>127</v>
      </c>
      <c r="AU127" s="144" t="s">
        <v>86</v>
      </c>
      <c r="AY127" s="16" t="s">
        <v>125</v>
      </c>
      <c r="BE127" s="145">
        <f>IF(N127="základní",J127,0)</f>
        <v>0</v>
      </c>
      <c r="BF127" s="145">
        <f>IF(N127="snížená",J127,0)</f>
        <v>0</v>
      </c>
      <c r="BG127" s="145">
        <f>IF(N127="zákl. přenesená",J127,0)</f>
        <v>0</v>
      </c>
      <c r="BH127" s="145">
        <f>IF(N127="sníž. přenesená",J127,0)</f>
        <v>0</v>
      </c>
      <c r="BI127" s="145">
        <f>IF(N127="nulová",J127,0)</f>
        <v>0</v>
      </c>
      <c r="BJ127" s="16" t="s">
        <v>86</v>
      </c>
      <c r="BK127" s="145">
        <f>ROUND(I127*H127,2)</f>
        <v>0</v>
      </c>
      <c r="BL127" s="16" t="s">
        <v>742</v>
      </c>
      <c r="BM127" s="144" t="s">
        <v>760</v>
      </c>
    </row>
    <row r="128" spans="2:65" s="1" customFormat="1" ht="38.4" x14ac:dyDescent="0.2">
      <c r="B128" s="31"/>
      <c r="D128" s="151" t="s">
        <v>423</v>
      </c>
      <c r="F128" s="182" t="s">
        <v>761</v>
      </c>
      <c r="I128" s="148"/>
      <c r="L128" s="31"/>
      <c r="M128" s="149"/>
      <c r="T128" s="55"/>
      <c r="AT128" s="16" t="s">
        <v>423</v>
      </c>
      <c r="AU128" s="16" t="s">
        <v>86</v>
      </c>
    </row>
    <row r="129" spans="2:65" s="13" customFormat="1" x14ac:dyDescent="0.2">
      <c r="B129" s="157"/>
      <c r="D129" s="151" t="s">
        <v>135</v>
      </c>
      <c r="E129" s="158" t="s">
        <v>1</v>
      </c>
      <c r="F129" s="159" t="s">
        <v>86</v>
      </c>
      <c r="H129" s="160">
        <v>1</v>
      </c>
      <c r="I129" s="161"/>
      <c r="L129" s="157"/>
      <c r="M129" s="162"/>
      <c r="T129" s="163"/>
      <c r="AT129" s="158" t="s">
        <v>135</v>
      </c>
      <c r="AU129" s="158" t="s">
        <v>86</v>
      </c>
      <c r="AV129" s="13" t="s">
        <v>88</v>
      </c>
      <c r="AW129" s="13" t="s">
        <v>35</v>
      </c>
      <c r="AX129" s="13" t="s">
        <v>86</v>
      </c>
      <c r="AY129" s="158" t="s">
        <v>125</v>
      </c>
    </row>
    <row r="130" spans="2:65" s="1" customFormat="1" ht="66.75" customHeight="1" x14ac:dyDescent="0.2">
      <c r="B130" s="31"/>
      <c r="C130" s="132" t="s">
        <v>175</v>
      </c>
      <c r="D130" s="132" t="s">
        <v>127</v>
      </c>
      <c r="E130" s="133" t="s">
        <v>673</v>
      </c>
      <c r="F130" s="134" t="s">
        <v>762</v>
      </c>
      <c r="G130" s="135" t="s">
        <v>741</v>
      </c>
      <c r="H130" s="136">
        <v>1</v>
      </c>
      <c r="I130" s="137"/>
      <c r="J130" s="138">
        <f>ROUND(I130*H130,2)</f>
        <v>0</v>
      </c>
      <c r="K130" s="139"/>
      <c r="L130" s="31"/>
      <c r="M130" s="140" t="s">
        <v>1</v>
      </c>
      <c r="N130" s="141" t="s">
        <v>43</v>
      </c>
      <c r="P130" s="142">
        <f>O130*H130</f>
        <v>0</v>
      </c>
      <c r="Q130" s="142">
        <v>0</v>
      </c>
      <c r="R130" s="142">
        <f>Q130*H130</f>
        <v>0</v>
      </c>
      <c r="S130" s="142">
        <v>0</v>
      </c>
      <c r="T130" s="143">
        <f>S130*H130</f>
        <v>0</v>
      </c>
      <c r="AR130" s="144" t="s">
        <v>742</v>
      </c>
      <c r="AT130" s="144" t="s">
        <v>127</v>
      </c>
      <c r="AU130" s="144" t="s">
        <v>86</v>
      </c>
      <c r="AY130" s="16" t="s">
        <v>125</v>
      </c>
      <c r="BE130" s="145">
        <f>IF(N130="základní",J130,0)</f>
        <v>0</v>
      </c>
      <c r="BF130" s="145">
        <f>IF(N130="snížená",J130,0)</f>
        <v>0</v>
      </c>
      <c r="BG130" s="145">
        <f>IF(N130="zákl. přenesená",J130,0)</f>
        <v>0</v>
      </c>
      <c r="BH130" s="145">
        <f>IF(N130="sníž. přenesená",J130,0)</f>
        <v>0</v>
      </c>
      <c r="BI130" s="145">
        <f>IF(N130="nulová",J130,0)</f>
        <v>0</v>
      </c>
      <c r="BJ130" s="16" t="s">
        <v>86</v>
      </c>
      <c r="BK130" s="145">
        <f>ROUND(I130*H130,2)</f>
        <v>0</v>
      </c>
      <c r="BL130" s="16" t="s">
        <v>742</v>
      </c>
      <c r="BM130" s="144" t="s">
        <v>763</v>
      </c>
    </row>
    <row r="131" spans="2:65" s="1" customFormat="1" ht="28.8" x14ac:dyDescent="0.2">
      <c r="B131" s="31"/>
      <c r="D131" s="151" t="s">
        <v>423</v>
      </c>
      <c r="F131" s="182" t="s">
        <v>764</v>
      </c>
      <c r="I131" s="148"/>
      <c r="L131" s="31"/>
      <c r="M131" s="149"/>
      <c r="T131" s="55"/>
      <c r="AT131" s="16" t="s">
        <v>423</v>
      </c>
      <c r="AU131" s="16" t="s">
        <v>86</v>
      </c>
    </row>
    <row r="132" spans="2:65" s="13" customFormat="1" x14ac:dyDescent="0.2">
      <c r="B132" s="157"/>
      <c r="D132" s="151" t="s">
        <v>135</v>
      </c>
      <c r="E132" s="158" t="s">
        <v>1</v>
      </c>
      <c r="F132" s="159" t="s">
        <v>86</v>
      </c>
      <c r="H132" s="160">
        <v>1</v>
      </c>
      <c r="I132" s="161"/>
      <c r="L132" s="157"/>
      <c r="M132" s="162"/>
      <c r="T132" s="163"/>
      <c r="AT132" s="158" t="s">
        <v>135</v>
      </c>
      <c r="AU132" s="158" t="s">
        <v>86</v>
      </c>
      <c r="AV132" s="13" t="s">
        <v>88</v>
      </c>
      <c r="AW132" s="13" t="s">
        <v>35</v>
      </c>
      <c r="AX132" s="13" t="s">
        <v>86</v>
      </c>
      <c r="AY132" s="158" t="s">
        <v>125</v>
      </c>
    </row>
    <row r="133" spans="2:65" s="1" customFormat="1" ht="49.05" customHeight="1" x14ac:dyDescent="0.2">
      <c r="B133" s="31"/>
      <c r="C133" s="132" t="s">
        <v>198</v>
      </c>
      <c r="D133" s="132" t="s">
        <v>127</v>
      </c>
      <c r="E133" s="133" t="s">
        <v>679</v>
      </c>
      <c r="F133" s="134" t="s">
        <v>765</v>
      </c>
      <c r="G133" s="135" t="s">
        <v>741</v>
      </c>
      <c r="H133" s="136">
        <v>1</v>
      </c>
      <c r="I133" s="137"/>
      <c r="J133" s="138">
        <f>ROUND(I133*H133,2)</f>
        <v>0</v>
      </c>
      <c r="K133" s="139"/>
      <c r="L133" s="31"/>
      <c r="M133" s="140" t="s">
        <v>1</v>
      </c>
      <c r="N133" s="141" t="s">
        <v>43</v>
      </c>
      <c r="P133" s="142">
        <f>O133*H133</f>
        <v>0</v>
      </c>
      <c r="Q133" s="142">
        <v>0</v>
      </c>
      <c r="R133" s="142">
        <f>Q133*H133</f>
        <v>0</v>
      </c>
      <c r="S133" s="142">
        <v>0</v>
      </c>
      <c r="T133" s="143">
        <f>S133*H133</f>
        <v>0</v>
      </c>
      <c r="AR133" s="144" t="s">
        <v>742</v>
      </c>
      <c r="AT133" s="144" t="s">
        <v>127</v>
      </c>
      <c r="AU133" s="144" t="s">
        <v>86</v>
      </c>
      <c r="AY133" s="16" t="s">
        <v>125</v>
      </c>
      <c r="BE133" s="145">
        <f>IF(N133="základní",J133,0)</f>
        <v>0</v>
      </c>
      <c r="BF133" s="145">
        <f>IF(N133="snížená",J133,0)</f>
        <v>0</v>
      </c>
      <c r="BG133" s="145">
        <f>IF(N133="zákl. přenesená",J133,0)</f>
        <v>0</v>
      </c>
      <c r="BH133" s="145">
        <f>IF(N133="sníž. přenesená",J133,0)</f>
        <v>0</v>
      </c>
      <c r="BI133" s="145">
        <f>IF(N133="nulová",J133,0)</f>
        <v>0</v>
      </c>
      <c r="BJ133" s="16" t="s">
        <v>86</v>
      </c>
      <c r="BK133" s="145">
        <f>ROUND(I133*H133,2)</f>
        <v>0</v>
      </c>
      <c r="BL133" s="16" t="s">
        <v>742</v>
      </c>
      <c r="BM133" s="144" t="s">
        <v>766</v>
      </c>
    </row>
    <row r="134" spans="2:65" s="1" customFormat="1" ht="55.5" customHeight="1" x14ac:dyDescent="0.2">
      <c r="B134" s="31"/>
      <c r="C134" s="132" t="s">
        <v>204</v>
      </c>
      <c r="D134" s="132" t="s">
        <v>127</v>
      </c>
      <c r="E134" s="133" t="s">
        <v>685</v>
      </c>
      <c r="F134" s="134" t="s">
        <v>767</v>
      </c>
      <c r="G134" s="135" t="s">
        <v>741</v>
      </c>
      <c r="H134" s="136">
        <v>1</v>
      </c>
      <c r="I134" s="137"/>
      <c r="J134" s="138">
        <f>ROUND(I134*H134,2)</f>
        <v>0</v>
      </c>
      <c r="K134" s="139"/>
      <c r="L134" s="31"/>
      <c r="M134" s="140" t="s">
        <v>1</v>
      </c>
      <c r="N134" s="141" t="s">
        <v>43</v>
      </c>
      <c r="P134" s="142">
        <f>O134*H134</f>
        <v>0</v>
      </c>
      <c r="Q134" s="142">
        <v>0</v>
      </c>
      <c r="R134" s="142">
        <f>Q134*H134</f>
        <v>0</v>
      </c>
      <c r="S134" s="142">
        <v>0</v>
      </c>
      <c r="T134" s="143">
        <f>S134*H134</f>
        <v>0</v>
      </c>
      <c r="AR134" s="144" t="s">
        <v>742</v>
      </c>
      <c r="AT134" s="144" t="s">
        <v>127</v>
      </c>
      <c r="AU134" s="144" t="s">
        <v>86</v>
      </c>
      <c r="AY134" s="16" t="s">
        <v>125</v>
      </c>
      <c r="BE134" s="145">
        <f>IF(N134="základní",J134,0)</f>
        <v>0</v>
      </c>
      <c r="BF134" s="145">
        <f>IF(N134="snížená",J134,0)</f>
        <v>0</v>
      </c>
      <c r="BG134" s="145">
        <f>IF(N134="zákl. přenesená",J134,0)</f>
        <v>0</v>
      </c>
      <c r="BH134" s="145">
        <f>IF(N134="sníž. přenesená",J134,0)</f>
        <v>0</v>
      </c>
      <c r="BI134" s="145">
        <f>IF(N134="nulová",J134,0)</f>
        <v>0</v>
      </c>
      <c r="BJ134" s="16" t="s">
        <v>86</v>
      </c>
      <c r="BK134" s="145">
        <f>ROUND(I134*H134,2)</f>
        <v>0</v>
      </c>
      <c r="BL134" s="16" t="s">
        <v>742</v>
      </c>
      <c r="BM134" s="144" t="s">
        <v>768</v>
      </c>
    </row>
    <row r="135" spans="2:65" s="1" customFormat="1" ht="24.15" customHeight="1" x14ac:dyDescent="0.2">
      <c r="B135" s="31"/>
      <c r="C135" s="132" t="s">
        <v>212</v>
      </c>
      <c r="D135" s="132" t="s">
        <v>127</v>
      </c>
      <c r="E135" s="133" t="s">
        <v>769</v>
      </c>
      <c r="F135" s="134" t="s">
        <v>770</v>
      </c>
      <c r="G135" s="135" t="s">
        <v>741</v>
      </c>
      <c r="H135" s="136">
        <v>1</v>
      </c>
      <c r="I135" s="137"/>
      <c r="J135" s="138">
        <f>ROUND(I135*H135,2)</f>
        <v>0</v>
      </c>
      <c r="K135" s="139"/>
      <c r="L135" s="31"/>
      <c r="M135" s="186" t="s">
        <v>1</v>
      </c>
      <c r="N135" s="187" t="s">
        <v>43</v>
      </c>
      <c r="O135" s="184"/>
      <c r="P135" s="188">
        <f>O135*H135</f>
        <v>0</v>
      </c>
      <c r="Q135" s="188">
        <v>0</v>
      </c>
      <c r="R135" s="188">
        <f>Q135*H135</f>
        <v>0</v>
      </c>
      <c r="S135" s="188">
        <v>0</v>
      </c>
      <c r="T135" s="189">
        <f>S135*H135</f>
        <v>0</v>
      </c>
      <c r="AR135" s="144" t="s">
        <v>742</v>
      </c>
      <c r="AT135" s="144" t="s">
        <v>127</v>
      </c>
      <c r="AU135" s="144" t="s">
        <v>86</v>
      </c>
      <c r="AY135" s="16" t="s">
        <v>125</v>
      </c>
      <c r="BE135" s="145">
        <f>IF(N135="základní",J135,0)</f>
        <v>0</v>
      </c>
      <c r="BF135" s="145">
        <f>IF(N135="snížená",J135,0)</f>
        <v>0</v>
      </c>
      <c r="BG135" s="145">
        <f>IF(N135="zákl. přenesená",J135,0)</f>
        <v>0</v>
      </c>
      <c r="BH135" s="145">
        <f>IF(N135="sníž. přenesená",J135,0)</f>
        <v>0</v>
      </c>
      <c r="BI135" s="145">
        <f>IF(N135="nulová",J135,0)</f>
        <v>0</v>
      </c>
      <c r="BJ135" s="16" t="s">
        <v>86</v>
      </c>
      <c r="BK135" s="145">
        <f>ROUND(I135*H135,2)</f>
        <v>0</v>
      </c>
      <c r="BL135" s="16" t="s">
        <v>742</v>
      </c>
      <c r="BM135" s="144" t="s">
        <v>771</v>
      </c>
    </row>
    <row r="136" spans="2:65" s="1" customFormat="1" ht="6.9" customHeight="1" x14ac:dyDescent="0.2">
      <c r="B136" s="43"/>
      <c r="C136" s="44"/>
      <c r="D136" s="44"/>
      <c r="E136" s="44"/>
      <c r="F136" s="44"/>
      <c r="G136" s="44"/>
      <c r="H136" s="44"/>
      <c r="I136" s="44"/>
      <c r="J136" s="44"/>
      <c r="K136" s="44"/>
      <c r="L136" s="31"/>
    </row>
  </sheetData>
  <sheetProtection algorithmName="SHA-512" hashValue="NeFp+fpp2Xp1wdD18drPomUAQ7B2FHCGU7mWDUrLr9P7IcPDrgepvkv+P9bQ/u02kHU2T3+zVjV8DnvO2kOHUg==" saltValue="yU2jJFE70UKf0iEu7kTT1MR2KDtmvtaTA/Bvnw6QqPMUx9bh0tYaD2EPrSuaRYPmfSvAbD5NLZ6fqb+ZSbRZqw==" spinCount="100000" sheet="1" objects="1" scenarios="1" formatColumns="0" formatRows="0" autoFilter="0"/>
  <autoFilter ref="C116:K135" xr:uid="{00000000-0009-0000-0000-000003000000}"/>
  <mergeCells count="9">
    <mergeCell ref="E87:H87"/>
    <mergeCell ref="E107:H107"/>
    <mergeCell ref="E109:H109"/>
    <mergeCell ref="L2:V2"/>
    <mergeCell ref="E7:H7"/>
    <mergeCell ref="E9:H9"/>
    <mergeCell ref="E18:H18"/>
    <mergeCell ref="E27:H27"/>
    <mergeCell ref="E85:H85"/>
  </mergeCells>
  <pageMargins left="0.39374999999999999" right="0.39374999999999999" top="0.39374999999999999" bottom="0.39374999999999999" header="0" footer="0"/>
  <pageSetup paperSize="9" fitToHeight="100" orientation="portrait" blackAndWhite="1"/>
  <headerFooter>
    <oddFooter>&amp;CStrana &amp;P z &amp;N</odd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4</vt:i4>
      </vt:variant>
      <vt:variant>
        <vt:lpstr>Pojmenované oblasti</vt:lpstr>
      </vt:variant>
      <vt:variant>
        <vt:i4>8</vt:i4>
      </vt:variant>
    </vt:vector>
  </HeadingPairs>
  <TitlesOfParts>
    <vt:vector size="12" baseType="lpstr">
      <vt:lpstr>Rekapitulace stavby</vt:lpstr>
      <vt:lpstr>SO 01 - Nádrž</vt:lpstr>
      <vt:lpstr>SO 02 - Vegetační úpravy</vt:lpstr>
      <vt:lpstr>SO 03 - Vedlejší rozpočto...</vt:lpstr>
      <vt:lpstr>'Rekapitulace stavby'!Názvy_tisku</vt:lpstr>
      <vt:lpstr>'SO 01 - Nádrž'!Názvy_tisku</vt:lpstr>
      <vt:lpstr>'SO 02 - Vegetační úpravy'!Názvy_tisku</vt:lpstr>
      <vt:lpstr>'SO 03 - Vedlejší rozpočto...'!Názvy_tisku</vt:lpstr>
      <vt:lpstr>'Rekapitulace stavby'!Oblast_tisku</vt:lpstr>
      <vt:lpstr>'SO 01 - Nádrž'!Oblast_tisku</vt:lpstr>
      <vt:lpstr>'SO 02 - Vegetační úpravy'!Oblast_tisku</vt:lpstr>
      <vt:lpstr>'SO 03 - Vedlejší rozpočto...'!Oblast_tisku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DESKTOP-44CFI53\zdene</dc:creator>
  <cp:lastModifiedBy>VnL</cp:lastModifiedBy>
  <dcterms:created xsi:type="dcterms:W3CDTF">2022-08-29T06:51:37Z</dcterms:created>
  <dcterms:modified xsi:type="dcterms:W3CDTF">2023-04-23T07:56:53Z</dcterms:modified>
</cp:coreProperties>
</file>